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iba\OneDrive\Documents\Dominion Financials Accounting\Barbara Bailey Marsh\"/>
    </mc:Choice>
  </mc:AlternateContent>
  <xr:revisionPtr revIDLastSave="0" documentId="8_{E474BCCD-D2C5-4C37-8358-BEAB235D06EE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7" i="1" l="1"/>
  <c r="E7" i="1"/>
  <c r="G7" i="1"/>
  <c r="I7" i="1"/>
  <c r="J7" i="1"/>
  <c r="K7" i="1"/>
  <c r="L7" i="1"/>
  <c r="M7" i="1"/>
  <c r="N7" i="1"/>
  <c r="C8" i="1"/>
  <c r="E8" i="1"/>
  <c r="G8" i="1"/>
  <c r="I8" i="1"/>
  <c r="J8" i="1"/>
  <c r="K8" i="1"/>
  <c r="L8" i="1"/>
  <c r="M8" i="1"/>
  <c r="N8" i="1"/>
  <c r="C9" i="1"/>
  <c r="E9" i="1"/>
  <c r="G9" i="1"/>
  <c r="I9" i="1"/>
  <c r="J9" i="1"/>
  <c r="K9" i="1"/>
  <c r="L9" i="1"/>
  <c r="M9" i="1"/>
  <c r="N9" i="1"/>
  <c r="C10" i="1"/>
  <c r="E10" i="1"/>
  <c r="G10" i="1"/>
  <c r="I10" i="1"/>
  <c r="J10" i="1"/>
  <c r="K10" i="1"/>
  <c r="L10" i="1"/>
  <c r="M10" i="1"/>
  <c r="N10" i="1"/>
  <c r="C11" i="1"/>
  <c r="E11" i="1"/>
  <c r="G11" i="1"/>
  <c r="I11" i="1"/>
  <c r="J11" i="1"/>
  <c r="K11" i="1"/>
  <c r="L11" i="1"/>
  <c r="M11" i="1"/>
  <c r="N11" i="1"/>
  <c r="C12" i="1"/>
  <c r="E12" i="1"/>
  <c r="G12" i="1"/>
  <c r="I12" i="1"/>
  <c r="J12" i="1"/>
  <c r="K12" i="1"/>
  <c r="L12" i="1"/>
  <c r="M12" i="1"/>
  <c r="N12" i="1"/>
  <c r="C13" i="1"/>
  <c r="E13" i="1"/>
  <c r="G13" i="1"/>
  <c r="I13" i="1"/>
  <c r="J13" i="1"/>
  <c r="K13" i="1"/>
  <c r="L13" i="1"/>
  <c r="M13" i="1"/>
  <c r="N13" i="1"/>
  <c r="C14" i="1"/>
  <c r="E14" i="1"/>
  <c r="G14" i="1"/>
  <c r="I14" i="1"/>
  <c r="J14" i="1"/>
  <c r="K14" i="1"/>
  <c r="L14" i="1"/>
  <c r="M14" i="1"/>
  <c r="N14" i="1"/>
  <c r="C15" i="1"/>
  <c r="E15" i="1"/>
  <c r="G15" i="1"/>
  <c r="I15" i="1"/>
  <c r="J15" i="1"/>
  <c r="K15" i="1"/>
  <c r="L15" i="1"/>
  <c r="M15" i="1"/>
  <c r="N15" i="1"/>
  <c r="C16" i="1"/>
  <c r="E16" i="1"/>
  <c r="G16" i="1"/>
  <c r="I16" i="1"/>
  <c r="J16" i="1"/>
  <c r="K16" i="1"/>
  <c r="L16" i="1"/>
  <c r="M16" i="1"/>
  <c r="N16" i="1"/>
  <c r="C17" i="1"/>
  <c r="E17" i="1"/>
  <c r="G17" i="1"/>
  <c r="I17" i="1"/>
  <c r="J17" i="1"/>
  <c r="K17" i="1"/>
  <c r="L17" i="1"/>
  <c r="M17" i="1"/>
  <c r="N17" i="1"/>
  <c r="C18" i="1"/>
  <c r="E18" i="1"/>
  <c r="G18" i="1"/>
  <c r="I18" i="1"/>
  <c r="J18" i="1"/>
  <c r="K18" i="1"/>
  <c r="L18" i="1"/>
  <c r="M18" i="1"/>
  <c r="N18" i="1"/>
  <c r="C19" i="1"/>
  <c r="E19" i="1"/>
  <c r="G19" i="1"/>
  <c r="I19" i="1"/>
  <c r="J19" i="1"/>
  <c r="K19" i="1"/>
  <c r="L19" i="1"/>
  <c r="M19" i="1"/>
  <c r="N19" i="1"/>
  <c r="C20" i="1"/>
  <c r="E20" i="1"/>
  <c r="G20" i="1"/>
  <c r="I20" i="1"/>
  <c r="J20" i="1"/>
  <c r="K20" i="1"/>
  <c r="L20" i="1"/>
  <c r="M20" i="1"/>
  <c r="N20" i="1"/>
  <c r="C21" i="1"/>
  <c r="E21" i="1"/>
  <c r="G21" i="1"/>
  <c r="I21" i="1"/>
  <c r="J21" i="1"/>
  <c r="K21" i="1"/>
  <c r="L21" i="1"/>
  <c r="M21" i="1"/>
  <c r="N21" i="1"/>
  <c r="C22" i="1"/>
  <c r="E22" i="1"/>
  <c r="G22" i="1"/>
  <c r="I22" i="1"/>
  <c r="J22" i="1"/>
  <c r="K22" i="1"/>
  <c r="L22" i="1"/>
  <c r="M22" i="1"/>
  <c r="N22" i="1"/>
  <c r="C23" i="1"/>
  <c r="E23" i="1"/>
  <c r="G23" i="1"/>
  <c r="I23" i="1"/>
  <c r="J23" i="1"/>
  <c r="K23" i="1"/>
  <c r="L23" i="1"/>
  <c r="M23" i="1"/>
  <c r="N23" i="1"/>
  <c r="C24" i="1"/>
  <c r="E24" i="1"/>
  <c r="G24" i="1"/>
  <c r="I24" i="1"/>
  <c r="J24" i="1"/>
  <c r="K24" i="1"/>
  <c r="L24" i="1"/>
  <c r="M24" i="1"/>
  <c r="N24" i="1"/>
  <c r="C25" i="1"/>
  <c r="E25" i="1"/>
  <c r="G25" i="1"/>
  <c r="I25" i="1"/>
  <c r="J25" i="1"/>
  <c r="K25" i="1"/>
  <c r="L25" i="1"/>
  <c r="M25" i="1"/>
  <c r="N25" i="1"/>
  <c r="C26" i="1"/>
  <c r="E26" i="1"/>
  <c r="G26" i="1"/>
  <c r="I26" i="1"/>
  <c r="J26" i="1"/>
  <c r="K26" i="1"/>
  <c r="L26" i="1"/>
  <c r="M26" i="1"/>
  <c r="N26" i="1"/>
  <c r="C27" i="1"/>
  <c r="E27" i="1"/>
  <c r="G27" i="1"/>
  <c r="I27" i="1"/>
  <c r="J27" i="1"/>
  <c r="K27" i="1"/>
  <c r="L27" i="1"/>
  <c r="M27" i="1"/>
  <c r="N27" i="1"/>
  <c r="C28" i="1"/>
  <c r="E28" i="1"/>
  <c r="G28" i="1"/>
  <c r="I28" i="1"/>
  <c r="J28" i="1"/>
  <c r="K28" i="1"/>
  <c r="L28" i="1"/>
  <c r="M28" i="1"/>
  <c r="N28" i="1"/>
  <c r="C29" i="1"/>
  <c r="E29" i="1"/>
  <c r="G29" i="1"/>
  <c r="I29" i="1"/>
  <c r="J29" i="1"/>
  <c r="K29" i="1"/>
  <c r="L29" i="1"/>
  <c r="M29" i="1"/>
  <c r="N29" i="1"/>
  <c r="C30" i="1"/>
  <c r="E30" i="1"/>
  <c r="G30" i="1"/>
  <c r="I30" i="1"/>
  <c r="J30" i="1"/>
  <c r="K30" i="1"/>
  <c r="L30" i="1"/>
  <c r="M30" i="1"/>
  <c r="N30" i="1"/>
  <c r="C31" i="1"/>
  <c r="E31" i="1"/>
  <c r="G31" i="1"/>
  <c r="I31" i="1"/>
  <c r="J31" i="1"/>
  <c r="K31" i="1"/>
  <c r="L31" i="1"/>
  <c r="M31" i="1"/>
  <c r="N31" i="1"/>
  <c r="C32" i="1"/>
  <c r="E32" i="1"/>
  <c r="G32" i="1"/>
  <c r="I32" i="1"/>
  <c r="J32" i="1"/>
  <c r="K32" i="1"/>
  <c r="L32" i="1"/>
  <c r="M32" i="1"/>
  <c r="N32" i="1"/>
  <c r="C33" i="1"/>
  <c r="E33" i="1"/>
  <c r="G33" i="1"/>
  <c r="I33" i="1"/>
  <c r="J33" i="1"/>
  <c r="K33" i="1"/>
  <c r="L33" i="1"/>
  <c r="M33" i="1"/>
  <c r="N33" i="1"/>
  <c r="C34" i="1"/>
  <c r="E34" i="1"/>
  <c r="G34" i="1"/>
  <c r="I34" i="1"/>
  <c r="J34" i="1"/>
  <c r="K34" i="1"/>
  <c r="L34" i="1"/>
  <c r="M34" i="1"/>
  <c r="N34" i="1"/>
  <c r="C35" i="1"/>
  <c r="E35" i="1"/>
  <c r="G35" i="1"/>
  <c r="I35" i="1"/>
  <c r="J35" i="1"/>
  <c r="K35" i="1"/>
  <c r="L35" i="1"/>
  <c r="M35" i="1"/>
  <c r="N35" i="1"/>
  <c r="C36" i="1"/>
  <c r="E36" i="1"/>
  <c r="G36" i="1"/>
  <c r="I36" i="1"/>
  <c r="J36" i="1"/>
  <c r="K36" i="1"/>
  <c r="L36" i="1"/>
  <c r="M36" i="1"/>
  <c r="N36" i="1"/>
  <c r="C37" i="1"/>
  <c r="E37" i="1"/>
  <c r="G37" i="1"/>
  <c r="I37" i="1"/>
  <c r="J37" i="1"/>
  <c r="K37" i="1"/>
  <c r="L37" i="1"/>
  <c r="M37" i="1"/>
  <c r="N37" i="1"/>
  <c r="C38" i="1"/>
  <c r="E38" i="1"/>
  <c r="G38" i="1"/>
  <c r="I38" i="1"/>
  <c r="J38" i="1"/>
  <c r="K38" i="1"/>
  <c r="L38" i="1"/>
  <c r="M38" i="1"/>
  <c r="N38" i="1"/>
  <c r="C39" i="1"/>
  <c r="E39" i="1"/>
  <c r="G39" i="1"/>
  <c r="I39" i="1"/>
  <c r="J39" i="1"/>
  <c r="K39" i="1"/>
  <c r="L39" i="1"/>
  <c r="M39" i="1"/>
  <c r="N39" i="1"/>
  <c r="C40" i="1"/>
  <c r="E40" i="1"/>
  <c r="G40" i="1"/>
  <c r="I40" i="1"/>
  <c r="J40" i="1"/>
  <c r="K40" i="1"/>
  <c r="L40" i="1"/>
  <c r="M40" i="1"/>
  <c r="N40" i="1"/>
  <c r="C41" i="1"/>
  <c r="E41" i="1"/>
  <c r="G41" i="1"/>
  <c r="I41" i="1"/>
  <c r="J41" i="1"/>
  <c r="K41" i="1"/>
  <c r="L41" i="1"/>
  <c r="M41" i="1"/>
  <c r="N41" i="1"/>
  <c r="C42" i="1"/>
  <c r="E42" i="1"/>
  <c r="G42" i="1"/>
  <c r="I42" i="1"/>
  <c r="J42" i="1"/>
  <c r="K42" i="1"/>
  <c r="L42" i="1"/>
  <c r="M42" i="1"/>
  <c r="N42" i="1"/>
  <c r="C43" i="1"/>
  <c r="E43" i="1"/>
  <c r="G43" i="1"/>
  <c r="I43" i="1"/>
  <c r="J43" i="1"/>
  <c r="K43" i="1"/>
  <c r="L43" i="1"/>
  <c r="M43" i="1"/>
  <c r="N43" i="1"/>
  <c r="C44" i="1"/>
  <c r="E44" i="1"/>
  <c r="G44" i="1"/>
  <c r="I44" i="1"/>
  <c r="J44" i="1"/>
  <c r="K44" i="1"/>
  <c r="L44" i="1"/>
  <c r="M44" i="1"/>
  <c r="N44" i="1"/>
  <c r="C45" i="1"/>
  <c r="E45" i="1"/>
  <c r="G45" i="1"/>
  <c r="I45" i="1"/>
  <c r="J45" i="1"/>
  <c r="K45" i="1"/>
  <c r="L45" i="1"/>
  <c r="M45" i="1"/>
  <c r="N45" i="1"/>
  <c r="C46" i="1"/>
  <c r="E46" i="1"/>
  <c r="G46" i="1"/>
  <c r="I46" i="1"/>
  <c r="J46" i="1"/>
  <c r="K46" i="1"/>
  <c r="L46" i="1"/>
  <c r="M46" i="1"/>
  <c r="N46" i="1"/>
  <c r="C47" i="1"/>
  <c r="E47" i="1"/>
  <c r="G47" i="1"/>
  <c r="I47" i="1"/>
  <c r="J47" i="1"/>
  <c r="K47" i="1"/>
  <c r="L47" i="1"/>
  <c r="M47" i="1"/>
  <c r="N47" i="1"/>
  <c r="C48" i="1"/>
  <c r="E48" i="1"/>
  <c r="G48" i="1"/>
  <c r="I48" i="1"/>
  <c r="J48" i="1"/>
  <c r="K48" i="1"/>
  <c r="L48" i="1"/>
  <c r="M48" i="1"/>
  <c r="N48" i="1"/>
  <c r="C49" i="1"/>
  <c r="E49" i="1"/>
  <c r="G49" i="1"/>
  <c r="I49" i="1"/>
  <c r="J49" i="1"/>
  <c r="K49" i="1"/>
  <c r="L49" i="1"/>
  <c r="M49" i="1"/>
  <c r="N49" i="1"/>
  <c r="C50" i="1"/>
  <c r="E50" i="1"/>
  <c r="G50" i="1"/>
  <c r="I50" i="1"/>
  <c r="J50" i="1"/>
  <c r="K50" i="1"/>
  <c r="L50" i="1"/>
  <c r="M50" i="1"/>
  <c r="N50" i="1"/>
  <c r="C51" i="1"/>
  <c r="E51" i="1"/>
  <c r="G51" i="1"/>
  <c r="I51" i="1"/>
  <c r="J51" i="1"/>
  <c r="K51" i="1"/>
  <c r="L51" i="1"/>
  <c r="M51" i="1"/>
  <c r="N51" i="1"/>
  <c r="C52" i="1"/>
  <c r="E52" i="1"/>
  <c r="G52" i="1"/>
  <c r="I52" i="1"/>
  <c r="J52" i="1"/>
  <c r="K52" i="1"/>
  <c r="L52" i="1"/>
  <c r="M52" i="1"/>
  <c r="N52" i="1"/>
  <c r="C53" i="1"/>
  <c r="E53" i="1"/>
  <c r="G53" i="1"/>
  <c r="I53" i="1"/>
  <c r="J53" i="1"/>
  <c r="K53" i="1"/>
  <c r="L53" i="1"/>
  <c r="M53" i="1"/>
  <c r="N53" i="1"/>
  <c r="R3" i="1"/>
  <c r="P53" i="1" s="1"/>
  <c r="P16" i="1" l="1"/>
  <c r="P17" i="1"/>
  <c r="P18" i="1"/>
  <c r="P32" i="1"/>
  <c r="P33" i="1"/>
  <c r="P48" i="1"/>
  <c r="P49" i="1"/>
  <c r="P34" i="1"/>
  <c r="P50" i="1"/>
  <c r="P51" i="1"/>
  <c r="P22" i="1"/>
  <c r="P23" i="1"/>
  <c r="P24" i="1"/>
  <c r="P9" i="1"/>
  <c r="P41" i="1"/>
  <c r="P10" i="1"/>
  <c r="P11" i="1"/>
  <c r="P27" i="1"/>
  <c r="P12" i="1"/>
  <c r="P44" i="1"/>
  <c r="P13" i="1"/>
  <c r="P29" i="1"/>
  <c r="P45" i="1"/>
  <c r="P35" i="1"/>
  <c r="P20" i="1"/>
  <c r="P52" i="1"/>
  <c r="P7" i="1"/>
  <c r="P39" i="1"/>
  <c r="P40" i="1"/>
  <c r="P25" i="1"/>
  <c r="P42" i="1"/>
  <c r="P43" i="1"/>
  <c r="P28" i="1"/>
  <c r="P14" i="1"/>
  <c r="P30" i="1"/>
  <c r="P46" i="1"/>
  <c r="P19" i="1"/>
  <c r="P36" i="1"/>
  <c r="P38" i="1"/>
  <c r="O38" i="1" s="1"/>
  <c r="P8" i="1"/>
  <c r="P26" i="1"/>
  <c r="P15" i="1"/>
  <c r="P31" i="1"/>
  <c r="P47" i="1"/>
  <c r="P21" i="1"/>
  <c r="P37" i="1"/>
  <c r="O11" i="1" l="1"/>
  <c r="O13" i="1"/>
  <c r="O19" i="1"/>
  <c r="O16" i="1"/>
  <c r="O21" i="1"/>
  <c r="O15" i="1"/>
  <c r="O34" i="1"/>
  <c r="O24" i="1"/>
  <c r="O25" i="1"/>
  <c r="O26" i="1"/>
  <c r="O27" i="1"/>
  <c r="O28" i="1"/>
  <c r="O30" i="1"/>
  <c r="O7" i="1"/>
  <c r="O32" i="1"/>
  <c r="O8" i="1"/>
  <c r="O33" i="1"/>
  <c r="O9" i="1"/>
  <c r="O10" i="1"/>
  <c r="O36" i="1"/>
  <c r="O20" i="1"/>
  <c r="O37" i="1"/>
  <c r="O39" i="1"/>
  <c r="O23" i="1"/>
  <c r="O41" i="1"/>
  <c r="O42" i="1"/>
  <c r="O43" i="1"/>
  <c r="O44" i="1"/>
  <c r="O45" i="1"/>
  <c r="O46" i="1"/>
  <c r="O12" i="1"/>
  <c r="O29" i="1"/>
  <c r="O47" i="1"/>
  <c r="O48" i="1"/>
  <c r="O14" i="1"/>
  <c r="O31" i="1"/>
  <c r="O49" i="1"/>
  <c r="O50" i="1"/>
  <c r="O51" i="1"/>
  <c r="O17" i="1"/>
  <c r="O52" i="1"/>
  <c r="O18" i="1"/>
  <c r="O35" i="1"/>
  <c r="O40" i="1"/>
  <c r="O53" i="1"/>
  <c r="O22" i="1"/>
  <c r="S15" i="1"/>
  <c r="S31" i="1"/>
  <c r="S47" i="1"/>
  <c r="S16" i="1"/>
  <c r="S32" i="1"/>
  <c r="S48" i="1"/>
  <c r="S35" i="1"/>
  <c r="S52" i="1"/>
  <c r="S38" i="1"/>
  <c r="S7" i="1"/>
  <c r="S40" i="1"/>
  <c r="S8" i="1"/>
  <c r="S53" i="1"/>
  <c r="S22" i="1"/>
  <c r="S23" i="1"/>
  <c r="S39" i="1"/>
  <c r="S24" i="1"/>
  <c r="S25" i="1"/>
  <c r="S14" i="1"/>
  <c r="S30" i="1"/>
  <c r="S51" i="1"/>
  <c r="S50" i="1"/>
  <c r="S49" i="1"/>
  <c r="S46" i="1"/>
  <c r="S45" i="1"/>
  <c r="S44" i="1"/>
  <c r="S43" i="1"/>
  <c r="S42" i="1"/>
  <c r="S41" i="1"/>
  <c r="S37" i="1"/>
  <c r="S36" i="1"/>
  <c r="S34" i="1"/>
  <c r="S33" i="1"/>
  <c r="S29" i="1"/>
  <c r="S28" i="1"/>
  <c r="S27" i="1"/>
  <c r="S26" i="1"/>
  <c r="S21" i="1"/>
  <c r="S20" i="1"/>
  <c r="S19" i="1"/>
  <c r="S18" i="1"/>
  <c r="S17" i="1"/>
  <c r="S13" i="1"/>
  <c r="S12" i="1"/>
  <c r="S11" i="1"/>
  <c r="S10" i="1"/>
  <c r="S9" i="1"/>
  <c r="Q19" i="1"/>
  <c r="Q27" i="1"/>
  <c r="Q35" i="1"/>
  <c r="Q43" i="1"/>
  <c r="Q51" i="1"/>
  <c r="Q52" i="1"/>
  <c r="Q48" i="1"/>
  <c r="Q47" i="1"/>
  <c r="Q44" i="1"/>
  <c r="Q40" i="1"/>
  <c r="Q39" i="1"/>
  <c r="Q36" i="1"/>
  <c r="Q32" i="1"/>
  <c r="Q31" i="1"/>
  <c r="Q28" i="1"/>
  <c r="Q24" i="1"/>
  <c r="Q23" i="1"/>
  <c r="Q8" i="1"/>
  <c r="R15" i="1"/>
  <c r="R19" i="1"/>
  <c r="R23" i="1"/>
  <c r="R27" i="1"/>
  <c r="R31" i="1"/>
  <c r="Q18" i="1"/>
  <c r="Q22" i="1"/>
  <c r="Q26" i="1"/>
  <c r="Q30" i="1"/>
  <c r="Q34" i="1"/>
  <c r="R35" i="1"/>
  <c r="Q38" i="1"/>
  <c r="R39" i="1"/>
  <c r="Q42" i="1"/>
  <c r="R43" i="1"/>
  <c r="Q46" i="1"/>
  <c r="R47" i="1"/>
  <c r="Q50" i="1"/>
  <c r="Q17" i="1"/>
  <c r="Q21" i="1"/>
  <c r="Q25" i="1"/>
  <c r="Q29" i="1"/>
  <c r="Q33" i="1"/>
  <c r="Q37" i="1"/>
  <c r="Q41" i="1"/>
  <c r="Q45" i="1"/>
  <c r="Q49" i="1"/>
  <c r="Q53" i="1"/>
  <c r="R17" i="1"/>
  <c r="R21" i="1"/>
  <c r="R25" i="1"/>
  <c r="R29" i="1"/>
  <c r="R33" i="1"/>
  <c r="R37" i="1"/>
  <c r="R41" i="1"/>
  <c r="R45" i="1"/>
  <c r="R49" i="1"/>
  <c r="R53" i="1"/>
  <c r="R24" i="1"/>
  <c r="R28" i="1"/>
  <c r="R32" i="1"/>
  <c r="R36" i="1"/>
  <c r="R40" i="1"/>
  <c r="R44" i="1"/>
  <c r="R48" i="1"/>
  <c r="R52" i="1"/>
  <c r="Q10" i="1"/>
  <c r="R18" i="1"/>
  <c r="R22" i="1"/>
  <c r="R26" i="1"/>
  <c r="R30" i="1"/>
  <c r="R34" i="1"/>
  <c r="R38" i="1"/>
  <c r="R42" i="1"/>
  <c r="R46" i="1"/>
  <c r="Q7" i="1"/>
  <c r="Q9" i="1"/>
  <c r="R50" i="1"/>
  <c r="R51" i="1"/>
  <c r="R7" i="1"/>
  <c r="R9" i="1"/>
  <c r="R10" i="1"/>
  <c r="Q11" i="1"/>
  <c r="Q12" i="1"/>
  <c r="Q13" i="1"/>
  <c r="Q14" i="1"/>
  <c r="Q15" i="1"/>
  <c r="R11" i="1"/>
  <c r="R12" i="1"/>
  <c r="R13" i="1"/>
  <c r="R14" i="1"/>
  <c r="Q16" i="1"/>
  <c r="R20" i="1"/>
  <c r="R16" i="1"/>
  <c r="R8" i="1"/>
  <c r="Q20" i="1"/>
</calcChain>
</file>

<file path=xl/sharedStrings.xml><?xml version="1.0" encoding="utf-8"?>
<sst xmlns="http://schemas.openxmlformats.org/spreadsheetml/2006/main" count="30" uniqueCount="27">
  <si>
    <t>Employee Age</t>
  </si>
  <si>
    <t>4000 OAPOS</t>
  </si>
  <si>
    <t>4000 PPO</t>
  </si>
  <si>
    <t>Company Plan Annual Contribution 50% Employee Cost</t>
  </si>
  <si>
    <t>Anthem Dental – Value Passive Plan-Voluntary, Bi-weekly Cost</t>
  </si>
  <si>
    <t>Employee Only</t>
  </si>
  <si>
    <t>Employee + Spouse</t>
  </si>
  <si>
    <t>Employee + Child(ren)</t>
  </si>
  <si>
    <t>Family</t>
  </si>
  <si>
    <t>64+</t>
  </si>
  <si>
    <t>Dominion Pays</t>
  </si>
  <si>
    <t>Employee Pays per Paycheck</t>
  </si>
  <si>
    <t>Please ask HR for specific costs to add children and/or dependants</t>
  </si>
  <si>
    <t>Beneficiary Cost</t>
  </si>
  <si>
    <t>4000 OAPOS Bi-weekly Cost Employee Only</t>
  </si>
  <si>
    <t>Silver 5500</t>
  </si>
  <si>
    <t>Platinum 15</t>
  </si>
  <si>
    <t>Buy up annual cost 15 Platinum</t>
  </si>
  <si>
    <t>Base Plan annual cost 5500 HSA</t>
  </si>
  <si>
    <t>Company Plan annual cost 4000 OAPOS</t>
  </si>
  <si>
    <t>Buy up annual cost 4000 PPO</t>
  </si>
  <si>
    <t>15 Platinum Bi-Weekly Employee Only</t>
  </si>
  <si>
    <t>Dominion Outsourcing 2024 Health and Dental Costs</t>
  </si>
  <si>
    <r>
      <t xml:space="preserve">4000 PPO Bi-weekly Cost Employee Only </t>
    </r>
    <r>
      <rPr>
        <b/>
        <sz val="10"/>
        <rFont val="Arial"/>
        <family val="2"/>
      </rPr>
      <t>Out Of State</t>
    </r>
  </si>
  <si>
    <t>Enter Hourly Pay</t>
  </si>
  <si>
    <t>Employee Max Amount Per Pay Period</t>
  </si>
  <si>
    <t>Silver 5500Most Affordable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</si>
</sst>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;[Red]\-[$$-409]#,##0.00"/>
  </numFmts>
  <fonts count="4" x14ac:knownFonts="1">
    <font>
      <sz val="10"/>
      <name val="Arial"/>
      <family val="2"/>
      <charset val="1"/>
    </font>
    <font>
      <b/>
      <sz val="9"/>
      <name val="Arial"/>
      <family val="2"/>
      <charset val="1"/>
    </font>
    <font>
      <sz val="18"/>
      <name val="Arial"/>
      <family val="2"/>
      <charset val="1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4" xfId="0" applyBorder="1"/>
    <xf numFmtId="0" fontId="0" fillId="0" borderId="5" xfId="0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3" xfId="0" applyBorder="1"/>
    <xf numFmtId="0" fontId="0" fillId="0" borderId="6" xfId="0" applyBorder="1"/>
    <xf numFmtId="164" fontId="0" fillId="0" borderId="6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3" borderId="10" xfId="0" applyFill="1" applyBorder="1" applyAlignment="1">
      <alignment wrapText="1"/>
    </xf>
    <xf numFmtId="0" fontId="0" fillId="3" borderId="13" xfId="0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2" borderId="15" xfId="0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" xfId="0" applyBorder="1"/>
    <xf numFmtId="0" fontId="0" fillId="3" borderId="9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49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22" xfId="0" applyBorder="1"/>
    <xf numFmtId="0" fontId="1" fillId="0" borderId="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3" borderId="10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4" borderId="15" xfId="0" applyFill="1" applyBorder="1" applyAlignment="1">
      <alignment wrapText="1"/>
    </xf>
    <xf numFmtId="0" fontId="0" fillId="4" borderId="15" xfId="0" applyFill="1" applyBorder="1" applyAlignment="1">
      <alignment horizontal="center" wrapText="1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9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0" fillId="0" borderId="25" xfId="0" applyBorder="1"/>
    <xf numFmtId="0" fontId="2" fillId="0" borderId="26" xfId="0" applyFont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2" fontId="0" fillId="4" borderId="23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3"/>
  <sheetViews>
    <sheetView tabSelected="1" view="pageBreakPreview" zoomScaleNormal="100" zoomScaleSheetLayoutView="100" workbookViewId="0">
      <selection activeCell="T28" sqref="T28:U30"/>
    </sheetView>
  </sheetViews>
  <sheetFormatPr defaultColWidth="11.5546875" defaultRowHeight="13.2" x14ac:dyDescent="0.25"/>
  <cols>
    <col min="1" max="1" width="9.33203125" customWidth="1"/>
    <col min="2" max="14" width="15.88671875" hidden="1" customWidth="1"/>
    <col min="15" max="15" width="13.44140625" bestFit="1" customWidth="1"/>
    <col min="16" max="19" width="13.77734375" customWidth="1"/>
    <col min="20" max="20" width="18.44140625" customWidth="1"/>
    <col min="21" max="21" width="7.44140625" customWidth="1"/>
  </cols>
  <sheetData>
    <row r="1" spans="1:21" ht="23.4" thickBot="1" x14ac:dyDescent="0.4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30" t="s">
        <v>22</v>
      </c>
      <c r="P1" s="31"/>
      <c r="Q1" s="31"/>
      <c r="R1" s="31"/>
      <c r="S1" s="31"/>
      <c r="T1" s="31"/>
      <c r="U1" s="32"/>
    </row>
    <row r="2" spans="1:21" ht="23.4" thickBot="1" x14ac:dyDescent="0.4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7" t="s">
        <v>24</v>
      </c>
      <c r="P2" s="48"/>
      <c r="Q2" s="49"/>
      <c r="R2" s="50">
        <v>13</v>
      </c>
      <c r="S2" s="45"/>
      <c r="T2" s="45"/>
      <c r="U2" s="46"/>
    </row>
    <row r="3" spans="1:21" ht="41.4" customHeight="1" thickBot="1" x14ac:dyDescent="0.4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51" t="s">
        <v>25</v>
      </c>
      <c r="P3" s="52"/>
      <c r="Q3" s="53"/>
      <c r="R3" s="54">
        <f>((R2*130)*0.0839)*12/26</f>
        <v>65.441999999999993</v>
      </c>
      <c r="S3" s="45"/>
      <c r="T3" s="45"/>
      <c r="U3" s="46"/>
    </row>
    <row r="4" spans="1:21" ht="13.8" thickBot="1" x14ac:dyDescent="0.3">
      <c r="A4" s="2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</row>
    <row r="5" spans="1:21" ht="61.95" customHeight="1" x14ac:dyDescent="0.25">
      <c r="A5" s="11" t="s">
        <v>0</v>
      </c>
      <c r="B5" s="40" t="s">
        <v>15</v>
      </c>
      <c r="C5" s="12" t="s">
        <v>13</v>
      </c>
      <c r="D5" s="12" t="s">
        <v>1</v>
      </c>
      <c r="E5" s="12" t="s">
        <v>13</v>
      </c>
      <c r="F5" s="12" t="s">
        <v>2</v>
      </c>
      <c r="G5" s="12" t="s">
        <v>13</v>
      </c>
      <c r="H5" s="12" t="s">
        <v>16</v>
      </c>
      <c r="I5" s="12" t="s">
        <v>13</v>
      </c>
      <c r="J5" s="12" t="s">
        <v>18</v>
      </c>
      <c r="K5" s="12" t="s">
        <v>19</v>
      </c>
      <c r="L5" s="12" t="s">
        <v>20</v>
      </c>
      <c r="M5" s="12" t="s">
        <v>17</v>
      </c>
      <c r="N5" s="13" t="s">
        <v>3</v>
      </c>
      <c r="O5" s="13"/>
      <c r="P5" s="39" t="s">
        <v>26</v>
      </c>
      <c r="Q5" s="13" t="s">
        <v>14</v>
      </c>
      <c r="R5" s="14" t="s">
        <v>23</v>
      </c>
      <c r="S5" s="15" t="s">
        <v>21</v>
      </c>
      <c r="T5" s="16"/>
      <c r="U5" s="5"/>
    </row>
    <row r="6" spans="1:21" ht="27.6" customHeight="1" x14ac:dyDescent="0.25">
      <c r="A6" s="17"/>
      <c r="B6" s="18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8"/>
      <c r="O6" s="9" t="s">
        <v>10</v>
      </c>
      <c r="P6" s="28" t="s">
        <v>11</v>
      </c>
      <c r="Q6" s="28"/>
      <c r="R6" s="29"/>
      <c r="S6" s="10"/>
      <c r="U6" s="6"/>
    </row>
    <row r="7" spans="1:21" x14ac:dyDescent="0.25">
      <c r="A7" s="20">
        <v>18</v>
      </c>
      <c r="B7" s="3">
        <v>340.07</v>
      </c>
      <c r="C7" s="3">
        <f>(B7*12)/26</f>
        <v>156.95538461538462</v>
      </c>
      <c r="D7" s="3">
        <v>339.84</v>
      </c>
      <c r="E7" s="3">
        <f>(D7*12)/26</f>
        <v>156.84923076923076</v>
      </c>
      <c r="F7" s="3">
        <v>376.77</v>
      </c>
      <c r="G7" s="3">
        <f>(F7*12)/26</f>
        <v>173.89384615384614</v>
      </c>
      <c r="H7" s="3">
        <v>472.71</v>
      </c>
      <c r="I7" s="3">
        <f>(H7*12)/26</f>
        <v>218.17384615384614</v>
      </c>
      <c r="J7" s="3">
        <f t="shared" ref="J7:J53" si="0">B7*12</f>
        <v>4080.84</v>
      </c>
      <c r="K7" s="3">
        <f t="shared" ref="K7:K53" si="1">D7*12</f>
        <v>4078.08</v>
      </c>
      <c r="L7" s="3">
        <f t="shared" ref="L7:L53" si="2">F7*12</f>
        <v>4521.24</v>
      </c>
      <c r="M7" s="3">
        <f>H7*12</f>
        <v>5672.5199999999995</v>
      </c>
      <c r="N7" s="3">
        <f>B7*12/2</f>
        <v>2040.42</v>
      </c>
      <c r="O7" s="3">
        <f>C7-P7</f>
        <v>91.513384615384624</v>
      </c>
      <c r="P7" s="3">
        <f>$R$3</f>
        <v>65.441999999999993</v>
      </c>
      <c r="Q7" s="3">
        <f>(K7-N7)/26</f>
        <v>78.371538461538449</v>
      </c>
      <c r="R7" s="4">
        <f>(L7-N7)/26</f>
        <v>95.416153846153833</v>
      </c>
      <c r="S7" s="3">
        <f>SUM(M7-N7)/26</f>
        <v>139.69615384615383</v>
      </c>
      <c r="U7" s="6"/>
    </row>
    <row r="8" spans="1:21" x14ac:dyDescent="0.25">
      <c r="A8" s="20">
        <v>19</v>
      </c>
      <c r="B8" s="3">
        <v>350.49</v>
      </c>
      <c r="C8" s="3">
        <f t="shared" ref="C8:C53" si="3">(B8*12)/26</f>
        <v>161.76461538461538</v>
      </c>
      <c r="D8" s="3">
        <v>350.26</v>
      </c>
      <c r="E8" s="3">
        <f t="shared" ref="E8:E53" si="4">(D8*12)/26</f>
        <v>161.65846153846152</v>
      </c>
      <c r="F8" s="3">
        <v>388.32</v>
      </c>
      <c r="G8" s="3">
        <f t="shared" ref="G8:G53" si="5">(F8*12)/26</f>
        <v>179.22461538461539</v>
      </c>
      <c r="H8" s="3">
        <v>487.2</v>
      </c>
      <c r="I8" s="3">
        <f t="shared" ref="I8:I53" si="6">(H8*12)/26</f>
        <v>224.86153846153846</v>
      </c>
      <c r="J8" s="3">
        <f t="shared" si="0"/>
        <v>4205.88</v>
      </c>
      <c r="K8" s="3">
        <f t="shared" si="1"/>
        <v>4203.12</v>
      </c>
      <c r="L8" s="3">
        <f t="shared" si="2"/>
        <v>4659.84</v>
      </c>
      <c r="M8" s="3">
        <f t="shared" ref="M8:M53" si="7">H8*12</f>
        <v>5846.4</v>
      </c>
      <c r="N8" s="3">
        <f t="shared" ref="N8:N53" si="8">B8*12/2</f>
        <v>2102.94</v>
      </c>
      <c r="O8" s="3">
        <f>C8-P8</f>
        <v>96.322615384615389</v>
      </c>
      <c r="P8" s="3">
        <f t="shared" ref="P8:P53" si="9">$R$3</f>
        <v>65.441999999999993</v>
      </c>
      <c r="Q8" s="3">
        <f>(K8-N8)/26</f>
        <v>80.776153846153846</v>
      </c>
      <c r="R8" s="4">
        <f>(L8-N8)/26</f>
        <v>98.342307692307699</v>
      </c>
      <c r="S8" s="3">
        <f>SUM(M8-N8)/26</f>
        <v>143.97923076923075</v>
      </c>
      <c r="U8" s="6"/>
    </row>
    <row r="9" spans="1:21" x14ac:dyDescent="0.25">
      <c r="A9" s="20">
        <v>20</v>
      </c>
      <c r="B9" s="3">
        <v>361.3</v>
      </c>
      <c r="C9" s="3">
        <f t="shared" si="3"/>
        <v>166.75384615384615</v>
      </c>
      <c r="D9" s="3">
        <v>361.05</v>
      </c>
      <c r="E9" s="3">
        <f t="shared" si="4"/>
        <v>166.63846153846154</v>
      </c>
      <c r="F9" s="3">
        <v>400.29</v>
      </c>
      <c r="G9" s="3">
        <f t="shared" si="5"/>
        <v>184.74923076923079</v>
      </c>
      <c r="H9" s="3">
        <v>502.22</v>
      </c>
      <c r="I9" s="3">
        <f t="shared" si="6"/>
        <v>231.79384615384618</v>
      </c>
      <c r="J9" s="3">
        <f t="shared" si="0"/>
        <v>4335.6000000000004</v>
      </c>
      <c r="K9" s="3">
        <f t="shared" si="1"/>
        <v>4332.6000000000004</v>
      </c>
      <c r="L9" s="3">
        <f t="shared" si="2"/>
        <v>4803.4800000000005</v>
      </c>
      <c r="M9" s="3">
        <f t="shared" si="7"/>
        <v>6026.64</v>
      </c>
      <c r="N9" s="3">
        <f t="shared" si="8"/>
        <v>2167.8000000000002</v>
      </c>
      <c r="O9" s="3">
        <f>C9-P9</f>
        <v>101.31184615384616</v>
      </c>
      <c r="P9" s="3">
        <f t="shared" si="9"/>
        <v>65.441999999999993</v>
      </c>
      <c r="Q9" s="3">
        <f>(K9-N9)/26</f>
        <v>83.261538461538464</v>
      </c>
      <c r="R9" s="4">
        <f>(L9-N9)/26</f>
        <v>101.3723076923077</v>
      </c>
      <c r="S9" s="3">
        <f>SUM(M9-N9)/26</f>
        <v>148.41692307692307</v>
      </c>
      <c r="U9" s="6"/>
    </row>
    <row r="10" spans="1:21" x14ac:dyDescent="0.25">
      <c r="A10" s="20">
        <v>21</v>
      </c>
      <c r="B10" s="3">
        <v>372.47</v>
      </c>
      <c r="C10" s="3">
        <f t="shared" si="3"/>
        <v>171.90923076923079</v>
      </c>
      <c r="D10" s="3">
        <v>372.22</v>
      </c>
      <c r="E10" s="3">
        <f t="shared" si="4"/>
        <v>171.79384615384618</v>
      </c>
      <c r="F10" s="3">
        <v>412.67</v>
      </c>
      <c r="G10" s="3">
        <f t="shared" si="5"/>
        <v>190.46307692307693</v>
      </c>
      <c r="H10" s="3">
        <v>517.75</v>
      </c>
      <c r="I10" s="3">
        <f t="shared" si="6"/>
        <v>238.96153846153845</v>
      </c>
      <c r="J10" s="3">
        <f t="shared" si="0"/>
        <v>4469.6400000000003</v>
      </c>
      <c r="K10" s="3">
        <f t="shared" si="1"/>
        <v>4466.6400000000003</v>
      </c>
      <c r="L10" s="3">
        <f t="shared" si="2"/>
        <v>4952.04</v>
      </c>
      <c r="M10" s="3">
        <f t="shared" si="7"/>
        <v>6213</v>
      </c>
      <c r="N10" s="3">
        <f t="shared" si="8"/>
        <v>2234.8200000000002</v>
      </c>
      <c r="O10" s="3">
        <f>C10-P10</f>
        <v>106.4672307692308</v>
      </c>
      <c r="P10" s="3">
        <f t="shared" si="9"/>
        <v>65.441999999999993</v>
      </c>
      <c r="Q10" s="3">
        <f>(K10-N10)/26</f>
        <v>85.839230769230781</v>
      </c>
      <c r="R10" s="4">
        <f>(L10-N10)/26</f>
        <v>104.50846153846153</v>
      </c>
      <c r="S10" s="3">
        <f>SUM(M10-N10)/26</f>
        <v>153.00692307692307</v>
      </c>
      <c r="U10" s="6"/>
    </row>
    <row r="11" spans="1:21" x14ac:dyDescent="0.25">
      <c r="A11" s="20">
        <v>22</v>
      </c>
      <c r="B11" s="3">
        <v>372.47</v>
      </c>
      <c r="C11" s="3">
        <f t="shared" si="3"/>
        <v>171.90923076923079</v>
      </c>
      <c r="D11" s="3">
        <v>372.22</v>
      </c>
      <c r="E11" s="3">
        <f t="shared" si="4"/>
        <v>171.79384615384618</v>
      </c>
      <c r="F11" s="3">
        <v>412.67</v>
      </c>
      <c r="G11" s="3">
        <f t="shared" si="5"/>
        <v>190.46307692307693</v>
      </c>
      <c r="H11" s="3">
        <v>517.75</v>
      </c>
      <c r="I11" s="3">
        <f t="shared" si="6"/>
        <v>238.96153846153845</v>
      </c>
      <c r="J11" s="3">
        <f t="shared" si="0"/>
        <v>4469.6400000000003</v>
      </c>
      <c r="K11" s="3">
        <f t="shared" si="1"/>
        <v>4466.6400000000003</v>
      </c>
      <c r="L11" s="3">
        <f t="shared" si="2"/>
        <v>4952.04</v>
      </c>
      <c r="M11" s="3">
        <f t="shared" si="7"/>
        <v>6213</v>
      </c>
      <c r="N11" s="3">
        <f t="shared" si="8"/>
        <v>2234.8200000000002</v>
      </c>
      <c r="O11" s="3">
        <f>C11-P11</f>
        <v>106.4672307692308</v>
      </c>
      <c r="P11" s="3">
        <f t="shared" si="9"/>
        <v>65.441999999999993</v>
      </c>
      <c r="Q11" s="3">
        <f>(K11-N11)/26</f>
        <v>85.839230769230781</v>
      </c>
      <c r="R11" s="4">
        <f>(L11-N11)/26</f>
        <v>104.50846153846153</v>
      </c>
      <c r="S11" s="3">
        <f>SUM(M11-N11)/26</f>
        <v>153.00692307692307</v>
      </c>
      <c r="U11" s="6"/>
    </row>
    <row r="12" spans="1:21" x14ac:dyDescent="0.25">
      <c r="A12" s="20">
        <v>23</v>
      </c>
      <c r="B12" s="3">
        <v>372.47</v>
      </c>
      <c r="C12" s="3">
        <f t="shared" si="3"/>
        <v>171.90923076923079</v>
      </c>
      <c r="D12" s="3">
        <v>372.22</v>
      </c>
      <c r="E12" s="3">
        <f t="shared" si="4"/>
        <v>171.79384615384618</v>
      </c>
      <c r="F12" s="3">
        <v>412.67</v>
      </c>
      <c r="G12" s="3">
        <f t="shared" si="5"/>
        <v>190.46307692307693</v>
      </c>
      <c r="H12" s="3">
        <v>517.75</v>
      </c>
      <c r="I12" s="3">
        <f t="shared" si="6"/>
        <v>238.96153846153845</v>
      </c>
      <c r="J12" s="3">
        <f t="shared" si="0"/>
        <v>4469.6400000000003</v>
      </c>
      <c r="K12" s="3">
        <f t="shared" si="1"/>
        <v>4466.6400000000003</v>
      </c>
      <c r="L12" s="3">
        <f t="shared" si="2"/>
        <v>4952.04</v>
      </c>
      <c r="M12" s="3">
        <f t="shared" si="7"/>
        <v>6213</v>
      </c>
      <c r="N12" s="3">
        <f t="shared" si="8"/>
        <v>2234.8200000000002</v>
      </c>
      <c r="O12" s="3">
        <f>C12-P12</f>
        <v>106.4672307692308</v>
      </c>
      <c r="P12" s="3">
        <f t="shared" si="9"/>
        <v>65.441999999999993</v>
      </c>
      <c r="Q12" s="3">
        <f>(K12-N12)/26</f>
        <v>85.839230769230781</v>
      </c>
      <c r="R12" s="4">
        <f>(L12-N12)/26</f>
        <v>104.50846153846153</v>
      </c>
      <c r="S12" s="3">
        <f>SUM(M12-N12)/26</f>
        <v>153.00692307692307</v>
      </c>
      <c r="U12" s="6"/>
    </row>
    <row r="13" spans="1:21" x14ac:dyDescent="0.25">
      <c r="A13" s="21">
        <v>24</v>
      </c>
      <c r="B13" s="3">
        <v>372.47</v>
      </c>
      <c r="C13" s="3">
        <f t="shared" si="3"/>
        <v>171.90923076923079</v>
      </c>
      <c r="D13" s="3">
        <v>372.22</v>
      </c>
      <c r="E13" s="3">
        <f t="shared" si="4"/>
        <v>171.79384615384618</v>
      </c>
      <c r="F13" s="3">
        <v>412.67</v>
      </c>
      <c r="G13" s="3">
        <f t="shared" si="5"/>
        <v>190.46307692307693</v>
      </c>
      <c r="H13" s="3">
        <v>517.75</v>
      </c>
      <c r="I13" s="3">
        <f t="shared" si="6"/>
        <v>238.96153846153845</v>
      </c>
      <c r="J13" s="3">
        <f t="shared" si="0"/>
        <v>4469.6400000000003</v>
      </c>
      <c r="K13" s="3">
        <f t="shared" si="1"/>
        <v>4466.6400000000003</v>
      </c>
      <c r="L13" s="3">
        <f t="shared" si="2"/>
        <v>4952.04</v>
      </c>
      <c r="M13" s="3">
        <f t="shared" si="7"/>
        <v>6213</v>
      </c>
      <c r="N13" s="3">
        <f t="shared" si="8"/>
        <v>2234.8200000000002</v>
      </c>
      <c r="O13" s="3">
        <f>C13-P13</f>
        <v>106.4672307692308</v>
      </c>
      <c r="P13" s="3">
        <f t="shared" si="9"/>
        <v>65.441999999999993</v>
      </c>
      <c r="Q13" s="3">
        <f>(K13-N13)/26</f>
        <v>85.839230769230781</v>
      </c>
      <c r="R13" s="4">
        <f>(L13-N13)/26</f>
        <v>104.50846153846153</v>
      </c>
      <c r="S13" s="3">
        <f>SUM(M13-N13)/26</f>
        <v>153.00692307692307</v>
      </c>
      <c r="U13" s="6"/>
    </row>
    <row r="14" spans="1:21" x14ac:dyDescent="0.25">
      <c r="A14" s="20">
        <v>25</v>
      </c>
      <c r="B14" s="3">
        <v>373.96</v>
      </c>
      <c r="C14" s="3">
        <f t="shared" si="3"/>
        <v>172.59692307692305</v>
      </c>
      <c r="D14" s="3">
        <v>373.71</v>
      </c>
      <c r="E14" s="3">
        <f t="shared" si="4"/>
        <v>172.48153846153843</v>
      </c>
      <c r="F14" s="3">
        <v>414.32</v>
      </c>
      <c r="G14" s="3">
        <f t="shared" si="5"/>
        <v>191.22461538461539</v>
      </c>
      <c r="H14" s="3">
        <v>519.82000000000005</v>
      </c>
      <c r="I14" s="3">
        <f t="shared" si="6"/>
        <v>239.91692307692307</v>
      </c>
      <c r="J14" s="3">
        <f t="shared" si="0"/>
        <v>4487.5199999999995</v>
      </c>
      <c r="K14" s="3">
        <f t="shared" si="1"/>
        <v>4484.5199999999995</v>
      </c>
      <c r="L14" s="3">
        <f t="shared" si="2"/>
        <v>4971.84</v>
      </c>
      <c r="M14" s="3">
        <f t="shared" si="7"/>
        <v>6237.84</v>
      </c>
      <c r="N14" s="3">
        <f t="shared" si="8"/>
        <v>2243.7599999999998</v>
      </c>
      <c r="O14" s="3">
        <f>C14-P14</f>
        <v>107.15492307692305</v>
      </c>
      <c r="P14" s="3">
        <f t="shared" si="9"/>
        <v>65.441999999999993</v>
      </c>
      <c r="Q14" s="3">
        <f>(K14-N14)/26</f>
        <v>86.183076923076911</v>
      </c>
      <c r="R14" s="4">
        <f>(L14-N14)/26</f>
        <v>104.92615384615387</v>
      </c>
      <c r="S14" s="3">
        <f>SUM(M14-N14)/26</f>
        <v>153.61846153846156</v>
      </c>
      <c r="U14" s="6"/>
    </row>
    <row r="15" spans="1:21" x14ac:dyDescent="0.25">
      <c r="A15" s="20">
        <v>26</v>
      </c>
      <c r="B15" s="3">
        <v>381.41</v>
      </c>
      <c r="C15" s="3">
        <f t="shared" si="3"/>
        <v>176.03538461538463</v>
      </c>
      <c r="D15" s="3">
        <v>381.15</v>
      </c>
      <c r="E15" s="3">
        <f t="shared" si="4"/>
        <v>175.9153846153846</v>
      </c>
      <c r="F15" s="3">
        <v>422.57</v>
      </c>
      <c r="G15" s="3">
        <f t="shared" si="5"/>
        <v>195.03230769230771</v>
      </c>
      <c r="H15" s="3">
        <v>530.17999999999995</v>
      </c>
      <c r="I15" s="3">
        <f t="shared" si="6"/>
        <v>244.69846153846154</v>
      </c>
      <c r="J15" s="3">
        <f t="shared" si="0"/>
        <v>4576.92</v>
      </c>
      <c r="K15" s="3">
        <f t="shared" si="1"/>
        <v>4573.7999999999993</v>
      </c>
      <c r="L15" s="3">
        <f t="shared" si="2"/>
        <v>5070.84</v>
      </c>
      <c r="M15" s="3">
        <f t="shared" si="7"/>
        <v>6362.16</v>
      </c>
      <c r="N15" s="3">
        <f t="shared" si="8"/>
        <v>2288.46</v>
      </c>
      <c r="O15" s="3">
        <f>C15-P15</f>
        <v>110.59338461538464</v>
      </c>
      <c r="P15" s="3">
        <f t="shared" si="9"/>
        <v>65.441999999999993</v>
      </c>
      <c r="Q15" s="3">
        <f>(K15-N15)/26</f>
        <v>87.897692307692282</v>
      </c>
      <c r="R15" s="4">
        <f>(L15-N15)/26</f>
        <v>107.01461538461538</v>
      </c>
      <c r="S15" s="3">
        <f>SUM(M15-N15)/26</f>
        <v>156.68076923076922</v>
      </c>
      <c r="U15" s="6"/>
    </row>
    <row r="16" spans="1:21" x14ac:dyDescent="0.25">
      <c r="A16" s="20">
        <v>27</v>
      </c>
      <c r="B16" s="3">
        <v>390.35</v>
      </c>
      <c r="C16" s="3">
        <f t="shared" si="3"/>
        <v>180.1615384615385</v>
      </c>
      <c r="D16" s="3">
        <v>390.09</v>
      </c>
      <c r="E16" s="3">
        <f t="shared" si="4"/>
        <v>180.04153846153847</v>
      </c>
      <c r="F16" s="3">
        <v>432.48</v>
      </c>
      <c r="G16" s="3">
        <f t="shared" si="5"/>
        <v>199.60615384615386</v>
      </c>
      <c r="H16" s="3">
        <v>542.6</v>
      </c>
      <c r="I16" s="3">
        <f t="shared" si="6"/>
        <v>250.43076923076927</v>
      </c>
      <c r="J16" s="3">
        <f t="shared" si="0"/>
        <v>4684.2000000000007</v>
      </c>
      <c r="K16" s="3">
        <f t="shared" si="1"/>
        <v>4681.08</v>
      </c>
      <c r="L16" s="3">
        <f t="shared" si="2"/>
        <v>5189.76</v>
      </c>
      <c r="M16" s="3">
        <f t="shared" si="7"/>
        <v>6511.2000000000007</v>
      </c>
      <c r="N16" s="3">
        <f t="shared" si="8"/>
        <v>2342.1000000000004</v>
      </c>
      <c r="O16" s="3">
        <f>C16-P16</f>
        <v>114.71953846153851</v>
      </c>
      <c r="P16" s="3">
        <f t="shared" si="9"/>
        <v>65.441999999999993</v>
      </c>
      <c r="Q16" s="3">
        <f>(K16-N16)/26</f>
        <v>89.960769230769216</v>
      </c>
      <c r="R16" s="4">
        <f>(L16-N16)/26</f>
        <v>109.52538461538461</v>
      </c>
      <c r="S16" s="3">
        <f>SUM(M16-N16)/26</f>
        <v>160.35000000000002</v>
      </c>
      <c r="U16" s="6"/>
    </row>
    <row r="17" spans="1:21" x14ac:dyDescent="0.25">
      <c r="A17" s="20">
        <v>28</v>
      </c>
      <c r="B17" s="3">
        <v>404.87</v>
      </c>
      <c r="C17" s="3">
        <f t="shared" si="3"/>
        <v>186.86307692307693</v>
      </c>
      <c r="D17" s="3">
        <v>404.6</v>
      </c>
      <c r="E17" s="3">
        <f t="shared" si="4"/>
        <v>186.73846153846156</v>
      </c>
      <c r="F17" s="3">
        <v>448.57</v>
      </c>
      <c r="G17" s="3">
        <f t="shared" si="5"/>
        <v>207.03230769230771</v>
      </c>
      <c r="H17" s="3">
        <v>562.79</v>
      </c>
      <c r="I17" s="3">
        <f t="shared" si="6"/>
        <v>259.74923076923073</v>
      </c>
      <c r="J17" s="3">
        <f t="shared" si="0"/>
        <v>4858.4400000000005</v>
      </c>
      <c r="K17" s="3">
        <f t="shared" si="1"/>
        <v>4855.2000000000007</v>
      </c>
      <c r="L17" s="3">
        <f t="shared" si="2"/>
        <v>5382.84</v>
      </c>
      <c r="M17" s="3">
        <f t="shared" si="7"/>
        <v>6753.48</v>
      </c>
      <c r="N17" s="3">
        <f t="shared" si="8"/>
        <v>2429.2200000000003</v>
      </c>
      <c r="O17" s="3">
        <f>C17-P17</f>
        <v>121.42107692307694</v>
      </c>
      <c r="P17" s="3">
        <f t="shared" si="9"/>
        <v>65.441999999999993</v>
      </c>
      <c r="Q17" s="3">
        <f>(K17-N17)/26</f>
        <v>93.306923076923098</v>
      </c>
      <c r="R17" s="4">
        <f>(L17-N17)/26</f>
        <v>113.60076923076923</v>
      </c>
      <c r="S17" s="3">
        <f>SUM(M17-N17)/26</f>
        <v>166.31769230769228</v>
      </c>
      <c r="U17" s="6"/>
    </row>
    <row r="18" spans="1:21" x14ac:dyDescent="0.25">
      <c r="A18" s="20">
        <v>29</v>
      </c>
      <c r="B18" s="3">
        <v>416.79</v>
      </c>
      <c r="C18" s="3">
        <f t="shared" si="3"/>
        <v>192.3646153846154</v>
      </c>
      <c r="D18" s="3">
        <v>416.51</v>
      </c>
      <c r="E18" s="3">
        <f t="shared" si="4"/>
        <v>192.23538461538462</v>
      </c>
      <c r="F18" s="3">
        <v>461.78</v>
      </c>
      <c r="G18" s="3">
        <f t="shared" si="5"/>
        <v>213.12923076923076</v>
      </c>
      <c r="H18" s="3">
        <v>579.36</v>
      </c>
      <c r="I18" s="3">
        <f t="shared" si="6"/>
        <v>267.39692307692309</v>
      </c>
      <c r="J18" s="3">
        <f t="shared" si="0"/>
        <v>5001.4800000000005</v>
      </c>
      <c r="K18" s="3">
        <f t="shared" si="1"/>
        <v>4998.12</v>
      </c>
      <c r="L18" s="3">
        <f t="shared" si="2"/>
        <v>5541.36</v>
      </c>
      <c r="M18" s="3">
        <f t="shared" si="7"/>
        <v>6952.32</v>
      </c>
      <c r="N18" s="3">
        <f t="shared" si="8"/>
        <v>2500.7400000000002</v>
      </c>
      <c r="O18" s="3">
        <f>C18-P18</f>
        <v>126.92261538461541</v>
      </c>
      <c r="P18" s="3">
        <f t="shared" si="9"/>
        <v>65.441999999999993</v>
      </c>
      <c r="Q18" s="3">
        <f>(K18-N18)/26</f>
        <v>96.053076923076915</v>
      </c>
      <c r="R18" s="4">
        <f>(L18-N18)/26</f>
        <v>116.94692307692306</v>
      </c>
      <c r="S18" s="3">
        <f>SUM(M18-N18)/26</f>
        <v>171.21461538461537</v>
      </c>
      <c r="U18" s="6"/>
    </row>
    <row r="19" spans="1:21" x14ac:dyDescent="0.25">
      <c r="A19" s="20">
        <v>30</v>
      </c>
      <c r="B19" s="3">
        <v>422.75</v>
      </c>
      <c r="C19" s="3">
        <f t="shared" si="3"/>
        <v>195.11538461538461</v>
      </c>
      <c r="D19" s="3">
        <v>422.47</v>
      </c>
      <c r="E19" s="3">
        <f t="shared" si="4"/>
        <v>194.98615384615385</v>
      </c>
      <c r="F19" s="3">
        <v>468.38</v>
      </c>
      <c r="G19" s="3">
        <f t="shared" si="5"/>
        <v>216.17538461538459</v>
      </c>
      <c r="H19" s="3">
        <v>587.65</v>
      </c>
      <c r="I19" s="3">
        <f t="shared" si="6"/>
        <v>271.22307692307692</v>
      </c>
      <c r="J19" s="3">
        <f t="shared" si="0"/>
        <v>5073</v>
      </c>
      <c r="K19" s="3">
        <f t="shared" si="1"/>
        <v>5069.6400000000003</v>
      </c>
      <c r="L19" s="3">
        <f t="shared" si="2"/>
        <v>5620.5599999999995</v>
      </c>
      <c r="M19" s="3">
        <f t="shared" si="7"/>
        <v>7051.7999999999993</v>
      </c>
      <c r="N19" s="3">
        <f t="shared" si="8"/>
        <v>2536.5</v>
      </c>
      <c r="O19" s="3">
        <f>C19-P19</f>
        <v>129.67338461538463</v>
      </c>
      <c r="P19" s="3">
        <f t="shared" si="9"/>
        <v>65.441999999999993</v>
      </c>
      <c r="Q19" s="3">
        <f>(K19-N19)/26</f>
        <v>97.428461538461548</v>
      </c>
      <c r="R19" s="4">
        <f>(L19-N19)/26</f>
        <v>118.61769230769229</v>
      </c>
      <c r="S19" s="3">
        <f>SUM(M19-N19)/26</f>
        <v>173.6653846153846</v>
      </c>
      <c r="U19" s="6"/>
    </row>
    <row r="20" spans="1:21" ht="13.8" thickBot="1" x14ac:dyDescent="0.3">
      <c r="A20" s="20">
        <v>31</v>
      </c>
      <c r="B20" s="3">
        <v>431.69</v>
      </c>
      <c r="C20" s="3">
        <f t="shared" si="3"/>
        <v>199.24153846153845</v>
      </c>
      <c r="D20" s="3">
        <v>431.4</v>
      </c>
      <c r="E20" s="3">
        <f t="shared" si="4"/>
        <v>199.10769230769228</v>
      </c>
      <c r="F20" s="3">
        <v>478.28</v>
      </c>
      <c r="G20" s="3">
        <f t="shared" si="5"/>
        <v>220.74461538461537</v>
      </c>
      <c r="H20" s="3">
        <v>600.07000000000005</v>
      </c>
      <c r="I20" s="3">
        <f t="shared" si="6"/>
        <v>276.95538461538462</v>
      </c>
      <c r="J20" s="3">
        <f t="shared" si="0"/>
        <v>5180.28</v>
      </c>
      <c r="K20" s="3">
        <f t="shared" si="1"/>
        <v>5176.7999999999993</v>
      </c>
      <c r="L20" s="3">
        <f t="shared" si="2"/>
        <v>5739.36</v>
      </c>
      <c r="M20" s="3">
        <f t="shared" si="7"/>
        <v>7200.84</v>
      </c>
      <c r="N20" s="3">
        <f t="shared" si="8"/>
        <v>2590.14</v>
      </c>
      <c r="O20" s="3">
        <f>C20-P20</f>
        <v>133.79953846153848</v>
      </c>
      <c r="P20" s="3">
        <f t="shared" si="9"/>
        <v>65.441999999999993</v>
      </c>
      <c r="Q20" s="3">
        <f>(K20-N20)/26</f>
        <v>99.486923076923048</v>
      </c>
      <c r="R20" s="4">
        <f>(L20-N20)/26</f>
        <v>121.12384615384615</v>
      </c>
      <c r="S20" s="3">
        <f>SUM(M20-N20)/26</f>
        <v>177.3346153846154</v>
      </c>
      <c r="U20" s="6"/>
    </row>
    <row r="21" spans="1:21" ht="12.75" customHeight="1" x14ac:dyDescent="0.25">
      <c r="A21" s="20">
        <v>32</v>
      </c>
      <c r="B21" s="3">
        <v>440.63</v>
      </c>
      <c r="C21" s="3">
        <f t="shared" si="3"/>
        <v>203.36769230769229</v>
      </c>
      <c r="D21" s="3">
        <v>444.34</v>
      </c>
      <c r="E21" s="3">
        <f t="shared" si="4"/>
        <v>205.07999999999998</v>
      </c>
      <c r="F21" s="3">
        <v>488.19</v>
      </c>
      <c r="G21" s="3">
        <f t="shared" si="5"/>
        <v>225.31846153846152</v>
      </c>
      <c r="H21" s="3">
        <v>612.5</v>
      </c>
      <c r="I21" s="3">
        <f t="shared" si="6"/>
        <v>282.69230769230768</v>
      </c>
      <c r="J21" s="3">
        <f t="shared" si="0"/>
        <v>5287.5599999999995</v>
      </c>
      <c r="K21" s="3">
        <f t="shared" si="1"/>
        <v>5332.08</v>
      </c>
      <c r="L21" s="3">
        <f t="shared" si="2"/>
        <v>5858.28</v>
      </c>
      <c r="M21" s="3">
        <f t="shared" si="7"/>
        <v>7350</v>
      </c>
      <c r="N21" s="3">
        <f t="shared" si="8"/>
        <v>2643.7799999999997</v>
      </c>
      <c r="O21" s="3">
        <f>C21-P21</f>
        <v>137.92569230769232</v>
      </c>
      <c r="P21" s="3">
        <f t="shared" si="9"/>
        <v>65.441999999999993</v>
      </c>
      <c r="Q21" s="3">
        <f>(K21-N21)/26</f>
        <v>103.39615384615385</v>
      </c>
      <c r="R21" s="4">
        <f>(L21-N21)/26</f>
        <v>123.63461538461539</v>
      </c>
      <c r="S21" s="3">
        <f>SUM(M21-N21)/26</f>
        <v>181.00846153846155</v>
      </c>
      <c r="T21" s="26" t="s">
        <v>4</v>
      </c>
      <c r="U21" s="5"/>
    </row>
    <row r="22" spans="1:21" x14ac:dyDescent="0.25">
      <c r="A22" s="20">
        <v>33</v>
      </c>
      <c r="B22" s="3">
        <v>446.22</v>
      </c>
      <c r="C22" s="3">
        <f t="shared" si="3"/>
        <v>205.94769230769231</v>
      </c>
      <c r="D22" s="3">
        <v>445.92</v>
      </c>
      <c r="E22" s="3">
        <f t="shared" si="4"/>
        <v>205.80923076923077</v>
      </c>
      <c r="F22" s="3">
        <v>494.38</v>
      </c>
      <c r="G22" s="3">
        <f t="shared" si="5"/>
        <v>228.17538461538459</v>
      </c>
      <c r="H22" s="3">
        <v>620.26</v>
      </c>
      <c r="I22" s="3">
        <f t="shared" si="6"/>
        <v>286.27384615384614</v>
      </c>
      <c r="J22" s="3">
        <f t="shared" si="0"/>
        <v>5354.64</v>
      </c>
      <c r="K22" s="3">
        <f t="shared" si="1"/>
        <v>5351.04</v>
      </c>
      <c r="L22" s="3">
        <f t="shared" si="2"/>
        <v>5932.5599999999995</v>
      </c>
      <c r="M22" s="3">
        <f t="shared" si="7"/>
        <v>7443.12</v>
      </c>
      <c r="N22" s="3">
        <f t="shared" si="8"/>
        <v>2677.32</v>
      </c>
      <c r="O22" s="3">
        <f>C22-P22</f>
        <v>140.5056923076923</v>
      </c>
      <c r="P22" s="3">
        <f t="shared" si="9"/>
        <v>65.441999999999993</v>
      </c>
      <c r="Q22" s="3">
        <f>(K22-N22)/26</f>
        <v>102.83538461538461</v>
      </c>
      <c r="R22" s="4">
        <f>(L22-N22)/26</f>
        <v>125.20153846153843</v>
      </c>
      <c r="S22" s="3">
        <f>SUM(M22-N22)/26</f>
        <v>183.29999999999998</v>
      </c>
      <c r="T22" s="27"/>
      <c r="U22" s="6"/>
    </row>
    <row r="23" spans="1:21" x14ac:dyDescent="0.25">
      <c r="A23" s="20">
        <v>34</v>
      </c>
      <c r="B23" s="3">
        <v>452.18</v>
      </c>
      <c r="C23" s="3">
        <f t="shared" si="3"/>
        <v>208.69846153846154</v>
      </c>
      <c r="D23" s="3">
        <v>451.88</v>
      </c>
      <c r="E23" s="3">
        <f t="shared" si="4"/>
        <v>208.55999999999997</v>
      </c>
      <c r="F23" s="3">
        <v>500.98</v>
      </c>
      <c r="G23" s="3">
        <f t="shared" si="5"/>
        <v>231.22153846153847</v>
      </c>
      <c r="H23" s="3">
        <v>628.54999999999995</v>
      </c>
      <c r="I23" s="3">
        <f t="shared" si="6"/>
        <v>290.09999999999997</v>
      </c>
      <c r="J23" s="3">
        <f t="shared" si="0"/>
        <v>5426.16</v>
      </c>
      <c r="K23" s="3">
        <f t="shared" si="1"/>
        <v>5422.5599999999995</v>
      </c>
      <c r="L23" s="3">
        <f t="shared" si="2"/>
        <v>6011.76</v>
      </c>
      <c r="M23" s="3">
        <f t="shared" si="7"/>
        <v>7542.5999999999995</v>
      </c>
      <c r="N23" s="3">
        <f t="shared" si="8"/>
        <v>2713.08</v>
      </c>
      <c r="O23" s="3">
        <f>C23-P23</f>
        <v>143.25646153846156</v>
      </c>
      <c r="P23" s="3">
        <f t="shared" si="9"/>
        <v>65.441999999999993</v>
      </c>
      <c r="Q23" s="3">
        <f>(K23-N23)/26</f>
        <v>104.21076923076922</v>
      </c>
      <c r="R23" s="4">
        <f>(L23-N23)/26</f>
        <v>126.8723076923077</v>
      </c>
      <c r="S23" s="3">
        <f>SUM(M23-N23)/26</f>
        <v>185.75076923076921</v>
      </c>
      <c r="T23" s="27"/>
      <c r="U23" s="6"/>
    </row>
    <row r="24" spans="1:21" x14ac:dyDescent="0.25">
      <c r="A24" s="20">
        <v>35</v>
      </c>
      <c r="B24" s="3">
        <v>455.16</v>
      </c>
      <c r="C24" s="3">
        <f t="shared" si="3"/>
        <v>210.07384615384615</v>
      </c>
      <c r="D24" s="3">
        <v>454.85</v>
      </c>
      <c r="E24" s="3">
        <f t="shared" si="4"/>
        <v>209.93076923076927</v>
      </c>
      <c r="F24" s="3">
        <v>504.28</v>
      </c>
      <c r="G24" s="3">
        <f t="shared" si="5"/>
        <v>232.74461538461537</v>
      </c>
      <c r="H24" s="3">
        <v>632.69000000000005</v>
      </c>
      <c r="I24" s="3">
        <f t="shared" si="6"/>
        <v>292.01076923076926</v>
      </c>
      <c r="J24" s="3">
        <f t="shared" si="0"/>
        <v>5461.92</v>
      </c>
      <c r="K24" s="3">
        <f t="shared" si="1"/>
        <v>5458.2000000000007</v>
      </c>
      <c r="L24" s="3">
        <f t="shared" si="2"/>
        <v>6051.36</v>
      </c>
      <c r="M24" s="3">
        <f t="shared" si="7"/>
        <v>7592.2800000000007</v>
      </c>
      <c r="N24" s="3">
        <f t="shared" si="8"/>
        <v>2730.96</v>
      </c>
      <c r="O24" s="3">
        <f>C24-P24</f>
        <v>144.63184615384614</v>
      </c>
      <c r="P24" s="3">
        <f t="shared" si="9"/>
        <v>65.441999999999993</v>
      </c>
      <c r="Q24" s="3">
        <f>(K24-N24)/26</f>
        <v>104.89384615384618</v>
      </c>
      <c r="R24" s="4">
        <f>(L24-N24)/26</f>
        <v>127.7076923076923</v>
      </c>
      <c r="S24" s="3">
        <f>SUM(M24-N24)/26</f>
        <v>186.97384615384618</v>
      </c>
      <c r="T24" t="s">
        <v>5</v>
      </c>
      <c r="U24" s="7">
        <v>17.420000000000002</v>
      </c>
    </row>
    <row r="25" spans="1:21" x14ac:dyDescent="0.25">
      <c r="A25" s="20">
        <v>36</v>
      </c>
      <c r="B25" s="3">
        <v>458.14</v>
      </c>
      <c r="C25" s="3">
        <f t="shared" si="3"/>
        <v>211.44923076923078</v>
      </c>
      <c r="D25" s="3">
        <v>457.83</v>
      </c>
      <c r="E25" s="3">
        <f t="shared" si="4"/>
        <v>211.30615384615385</v>
      </c>
      <c r="F25" s="3">
        <v>507.58</v>
      </c>
      <c r="G25" s="3">
        <f t="shared" si="5"/>
        <v>234.2676923076923</v>
      </c>
      <c r="H25" s="3">
        <v>636.83000000000004</v>
      </c>
      <c r="I25" s="3">
        <f t="shared" si="6"/>
        <v>293.92153846153849</v>
      </c>
      <c r="J25" s="3">
        <f t="shared" si="0"/>
        <v>5497.68</v>
      </c>
      <c r="K25" s="3">
        <f t="shared" si="1"/>
        <v>5493.96</v>
      </c>
      <c r="L25" s="3">
        <f t="shared" si="2"/>
        <v>6090.96</v>
      </c>
      <c r="M25" s="3">
        <f t="shared" si="7"/>
        <v>7641.9600000000009</v>
      </c>
      <c r="N25" s="3">
        <f t="shared" si="8"/>
        <v>2748.84</v>
      </c>
      <c r="O25" s="3">
        <f>C25-P25</f>
        <v>146.00723076923077</v>
      </c>
      <c r="P25" s="3">
        <f t="shared" si="9"/>
        <v>65.441999999999993</v>
      </c>
      <c r="Q25" s="3">
        <f>(K25-N25)/26</f>
        <v>105.58153846153846</v>
      </c>
      <c r="R25" s="4">
        <f>(L25-N25)/26</f>
        <v>128.54307692307691</v>
      </c>
      <c r="S25" s="3">
        <f>SUM(M25-N25)/26</f>
        <v>188.1969230769231</v>
      </c>
      <c r="T25" t="s">
        <v>6</v>
      </c>
      <c r="U25" s="7">
        <v>35.53</v>
      </c>
    </row>
    <row r="26" spans="1:21" x14ac:dyDescent="0.25">
      <c r="A26" s="20">
        <v>37</v>
      </c>
      <c r="B26" s="3">
        <v>461.12</v>
      </c>
      <c r="C26" s="3">
        <f t="shared" si="3"/>
        <v>212.82461538461541</v>
      </c>
      <c r="D26" s="3">
        <v>460.81</v>
      </c>
      <c r="E26" s="3">
        <f t="shared" si="4"/>
        <v>212.68153846153848</v>
      </c>
      <c r="F26" s="3">
        <v>510.89</v>
      </c>
      <c r="G26" s="3">
        <f t="shared" si="5"/>
        <v>235.79538461538462</v>
      </c>
      <c r="H26" s="3">
        <v>640.97</v>
      </c>
      <c r="I26" s="3">
        <f t="shared" si="6"/>
        <v>295.83230769230772</v>
      </c>
      <c r="J26" s="3">
        <f t="shared" si="0"/>
        <v>5533.4400000000005</v>
      </c>
      <c r="K26" s="3">
        <f t="shared" si="1"/>
        <v>5529.72</v>
      </c>
      <c r="L26" s="3">
        <f t="shared" si="2"/>
        <v>6130.68</v>
      </c>
      <c r="M26" s="3">
        <f t="shared" si="7"/>
        <v>7691.64</v>
      </c>
      <c r="N26" s="3">
        <f t="shared" si="8"/>
        <v>2766.7200000000003</v>
      </c>
      <c r="O26" s="3">
        <f>C26-P26</f>
        <v>147.38261538461541</v>
      </c>
      <c r="P26" s="3">
        <f t="shared" si="9"/>
        <v>65.441999999999993</v>
      </c>
      <c r="Q26" s="3">
        <f>(K26-N26)/26</f>
        <v>106.26923076923077</v>
      </c>
      <c r="R26" s="4">
        <f>(L26-N26)/26</f>
        <v>129.38307692307691</v>
      </c>
      <c r="S26" s="3">
        <f>SUM(M26-N26)/26</f>
        <v>189.42000000000002</v>
      </c>
      <c r="T26" t="s">
        <v>7</v>
      </c>
      <c r="U26" s="7">
        <v>37.51</v>
      </c>
    </row>
    <row r="27" spans="1:21" ht="13.8" thickBot="1" x14ac:dyDescent="0.3">
      <c r="A27" s="20">
        <v>38</v>
      </c>
      <c r="B27" s="3">
        <v>464.1</v>
      </c>
      <c r="C27" s="3">
        <f t="shared" si="3"/>
        <v>214.20000000000002</v>
      </c>
      <c r="D27" s="3">
        <v>463.79</v>
      </c>
      <c r="E27" s="3">
        <f t="shared" si="4"/>
        <v>214.05692307692308</v>
      </c>
      <c r="F27" s="3">
        <v>514.19000000000005</v>
      </c>
      <c r="G27" s="3">
        <f t="shared" si="5"/>
        <v>237.31846153846158</v>
      </c>
      <c r="H27" s="3">
        <v>645.12</v>
      </c>
      <c r="I27" s="3">
        <f t="shared" si="6"/>
        <v>297.74769230769232</v>
      </c>
      <c r="J27" s="3">
        <f t="shared" si="0"/>
        <v>5569.2000000000007</v>
      </c>
      <c r="K27" s="3">
        <f t="shared" si="1"/>
        <v>5565.4800000000005</v>
      </c>
      <c r="L27" s="3">
        <f t="shared" si="2"/>
        <v>6170.2800000000007</v>
      </c>
      <c r="M27" s="3">
        <f t="shared" si="7"/>
        <v>7741.4400000000005</v>
      </c>
      <c r="N27" s="3">
        <f t="shared" si="8"/>
        <v>2784.6000000000004</v>
      </c>
      <c r="O27" s="3">
        <f>C27-P27</f>
        <v>148.75800000000004</v>
      </c>
      <c r="P27" s="3">
        <f t="shared" si="9"/>
        <v>65.441999999999993</v>
      </c>
      <c r="Q27" s="3">
        <f>(K27-N27)/26</f>
        <v>106.95692307692308</v>
      </c>
      <c r="R27" s="4">
        <f>(L27-N27)/26</f>
        <v>130.21846153846155</v>
      </c>
      <c r="S27" s="3">
        <f>SUM(M27-N27)/26</f>
        <v>190.64769230769232</v>
      </c>
      <c r="T27" s="1" t="s">
        <v>8</v>
      </c>
      <c r="U27" s="8">
        <v>57.02</v>
      </c>
    </row>
    <row r="28" spans="1:21" x14ac:dyDescent="0.25">
      <c r="A28" s="20">
        <v>39</v>
      </c>
      <c r="B28" s="3">
        <v>470.06</v>
      </c>
      <c r="C28" s="3">
        <f t="shared" si="3"/>
        <v>216.95076923076925</v>
      </c>
      <c r="D28" s="3">
        <v>469.74</v>
      </c>
      <c r="E28" s="3">
        <f t="shared" si="4"/>
        <v>216.80307692307693</v>
      </c>
      <c r="F28" s="3">
        <v>520.79</v>
      </c>
      <c r="G28" s="3">
        <f t="shared" si="5"/>
        <v>240.36461538461538</v>
      </c>
      <c r="H28" s="3">
        <v>653.4</v>
      </c>
      <c r="I28" s="3">
        <f t="shared" si="6"/>
        <v>301.56923076923073</v>
      </c>
      <c r="J28" s="3">
        <f t="shared" si="0"/>
        <v>5640.72</v>
      </c>
      <c r="K28" s="3">
        <f t="shared" si="1"/>
        <v>5636.88</v>
      </c>
      <c r="L28" s="3">
        <f t="shared" si="2"/>
        <v>6249.48</v>
      </c>
      <c r="M28" s="3">
        <f t="shared" si="7"/>
        <v>7840.7999999999993</v>
      </c>
      <c r="N28" s="3">
        <f t="shared" si="8"/>
        <v>2820.36</v>
      </c>
      <c r="O28" s="3">
        <f>C28-P28</f>
        <v>151.50876923076925</v>
      </c>
      <c r="P28" s="3">
        <f t="shared" si="9"/>
        <v>65.441999999999993</v>
      </c>
      <c r="Q28" s="3">
        <f>(K28-N28)/26</f>
        <v>108.3276923076923</v>
      </c>
      <c r="R28" s="4">
        <f>(L28-N28)/26</f>
        <v>131.88923076923075</v>
      </c>
      <c r="S28" s="3">
        <f>SUM(M28-N28)/26</f>
        <v>193.0938461538461</v>
      </c>
      <c r="T28" s="33" t="s">
        <v>12</v>
      </c>
      <c r="U28" s="34"/>
    </row>
    <row r="29" spans="1:21" x14ac:dyDescent="0.25">
      <c r="A29" s="20">
        <v>40</v>
      </c>
      <c r="B29" s="3">
        <v>476.02</v>
      </c>
      <c r="C29" s="3">
        <f t="shared" si="3"/>
        <v>219.70153846153846</v>
      </c>
      <c r="D29" s="3">
        <v>475.7</v>
      </c>
      <c r="E29" s="3">
        <f t="shared" si="4"/>
        <v>219.55384615384614</v>
      </c>
      <c r="F29" s="3">
        <v>527.39</v>
      </c>
      <c r="G29" s="3">
        <f t="shared" si="5"/>
        <v>243.41076923076923</v>
      </c>
      <c r="H29" s="3">
        <v>661.68</v>
      </c>
      <c r="I29" s="3">
        <f t="shared" si="6"/>
        <v>305.39076923076925</v>
      </c>
      <c r="J29" s="3">
        <f t="shared" si="0"/>
        <v>5712.24</v>
      </c>
      <c r="K29" s="3">
        <f t="shared" si="1"/>
        <v>5708.4</v>
      </c>
      <c r="L29" s="3">
        <f t="shared" si="2"/>
        <v>6328.68</v>
      </c>
      <c r="M29" s="3">
        <f t="shared" si="7"/>
        <v>7940.16</v>
      </c>
      <c r="N29" s="3">
        <f t="shared" si="8"/>
        <v>2856.12</v>
      </c>
      <c r="O29" s="3">
        <f>C29-P29</f>
        <v>154.25953846153845</v>
      </c>
      <c r="P29" s="3">
        <f t="shared" si="9"/>
        <v>65.441999999999993</v>
      </c>
      <c r="Q29" s="3">
        <f>(K29-N29)/26</f>
        <v>109.70307692307691</v>
      </c>
      <c r="R29" s="4">
        <f>(L29-N29)/26</f>
        <v>133.56</v>
      </c>
      <c r="S29" s="3">
        <f>SUM(M29-N29)/26</f>
        <v>195.54</v>
      </c>
      <c r="T29" s="35"/>
      <c r="U29" s="36"/>
    </row>
    <row r="30" spans="1:21" ht="13.8" thickBot="1" x14ac:dyDescent="0.3">
      <c r="A30" s="20">
        <v>41</v>
      </c>
      <c r="B30" s="3">
        <v>484.96</v>
      </c>
      <c r="C30" s="3">
        <f t="shared" si="3"/>
        <v>223.8276923076923</v>
      </c>
      <c r="D30" s="3">
        <v>484.63</v>
      </c>
      <c r="E30" s="3">
        <f t="shared" si="4"/>
        <v>223.67538461538459</v>
      </c>
      <c r="F30" s="3">
        <v>537.29999999999995</v>
      </c>
      <c r="G30" s="3">
        <f t="shared" si="5"/>
        <v>247.98461538461535</v>
      </c>
      <c r="H30" s="3">
        <v>674.11</v>
      </c>
      <c r="I30" s="3">
        <f t="shared" si="6"/>
        <v>311.12769230769231</v>
      </c>
      <c r="J30" s="3">
        <f t="shared" si="0"/>
        <v>5819.5199999999995</v>
      </c>
      <c r="K30" s="3">
        <f t="shared" si="1"/>
        <v>5815.5599999999995</v>
      </c>
      <c r="L30" s="3">
        <f t="shared" si="2"/>
        <v>6447.5999999999995</v>
      </c>
      <c r="M30" s="3">
        <f t="shared" si="7"/>
        <v>8089.32</v>
      </c>
      <c r="N30" s="3">
        <f t="shared" si="8"/>
        <v>2909.7599999999998</v>
      </c>
      <c r="O30" s="3">
        <f>C30-P30</f>
        <v>158.3856923076923</v>
      </c>
      <c r="P30" s="3">
        <f t="shared" si="9"/>
        <v>65.441999999999993</v>
      </c>
      <c r="Q30" s="3">
        <f>(K30-N30)/26</f>
        <v>111.76153846153845</v>
      </c>
      <c r="R30" s="4">
        <f>(L30-N30)/26</f>
        <v>136.07076923076923</v>
      </c>
      <c r="S30" s="3">
        <f>SUM(M30-N30)/26</f>
        <v>199.21384615384613</v>
      </c>
      <c r="T30" s="37"/>
      <c r="U30" s="38"/>
    </row>
    <row r="31" spans="1:21" x14ac:dyDescent="0.25">
      <c r="A31" s="20">
        <v>42</v>
      </c>
      <c r="B31" s="3">
        <v>493.52</v>
      </c>
      <c r="C31" s="3">
        <f t="shared" si="3"/>
        <v>227.77846153846153</v>
      </c>
      <c r="D31" s="3">
        <v>493.19</v>
      </c>
      <c r="E31" s="3">
        <f t="shared" si="4"/>
        <v>227.62615384615384</v>
      </c>
      <c r="F31" s="3">
        <v>546.79</v>
      </c>
      <c r="G31" s="3">
        <f t="shared" si="5"/>
        <v>252.36461538461538</v>
      </c>
      <c r="H31" s="3">
        <v>686.02</v>
      </c>
      <c r="I31" s="3">
        <f t="shared" si="6"/>
        <v>316.62461538461537</v>
      </c>
      <c r="J31" s="3">
        <f t="shared" si="0"/>
        <v>5922.24</v>
      </c>
      <c r="K31" s="3">
        <f t="shared" si="1"/>
        <v>5918.28</v>
      </c>
      <c r="L31" s="3">
        <f t="shared" si="2"/>
        <v>6561.48</v>
      </c>
      <c r="M31" s="3">
        <f t="shared" si="7"/>
        <v>8232.24</v>
      </c>
      <c r="N31" s="3">
        <f t="shared" si="8"/>
        <v>2961.12</v>
      </c>
      <c r="O31" s="3">
        <f>C31-P31</f>
        <v>162.33646153846155</v>
      </c>
      <c r="P31" s="3">
        <f t="shared" si="9"/>
        <v>65.441999999999993</v>
      </c>
      <c r="Q31" s="3">
        <f>(K31-N31)/26</f>
        <v>113.73692307692308</v>
      </c>
      <c r="R31" s="4">
        <f>(L31-N31)/26</f>
        <v>138.4753846153846</v>
      </c>
      <c r="S31" s="3">
        <f>SUM(M31-N31)/26</f>
        <v>202.73538461538462</v>
      </c>
      <c r="U31" s="6"/>
    </row>
    <row r="32" spans="1:21" x14ac:dyDescent="0.25">
      <c r="A32" s="20">
        <v>43</v>
      </c>
      <c r="B32" s="3">
        <v>505.44</v>
      </c>
      <c r="C32" s="3">
        <f t="shared" si="3"/>
        <v>233.28</v>
      </c>
      <c r="D32" s="3">
        <v>505.1</v>
      </c>
      <c r="E32" s="3">
        <f t="shared" si="4"/>
        <v>233.12307692307695</v>
      </c>
      <c r="F32" s="3">
        <v>559.99</v>
      </c>
      <c r="G32" s="3">
        <f t="shared" si="5"/>
        <v>258.45692307692309</v>
      </c>
      <c r="H32" s="3">
        <v>702.59</v>
      </c>
      <c r="I32" s="3">
        <f t="shared" si="6"/>
        <v>324.27230769230766</v>
      </c>
      <c r="J32" s="3">
        <f t="shared" si="0"/>
        <v>6065.28</v>
      </c>
      <c r="K32" s="3">
        <f t="shared" si="1"/>
        <v>6061.2000000000007</v>
      </c>
      <c r="L32" s="3">
        <f t="shared" si="2"/>
        <v>6719.88</v>
      </c>
      <c r="M32" s="3">
        <f t="shared" si="7"/>
        <v>8431.08</v>
      </c>
      <c r="N32" s="3">
        <f t="shared" si="8"/>
        <v>3032.64</v>
      </c>
      <c r="O32" s="3">
        <f>C32-P32</f>
        <v>167.83800000000002</v>
      </c>
      <c r="P32" s="3">
        <f t="shared" si="9"/>
        <v>65.441999999999993</v>
      </c>
      <c r="Q32" s="3">
        <f>(K32-N32)/26</f>
        <v>116.48307692307695</v>
      </c>
      <c r="R32" s="4">
        <f>(L32-N32)/26</f>
        <v>141.81692307692308</v>
      </c>
      <c r="S32" s="3">
        <f>SUM(M32-N32)/26</f>
        <v>207.63230769230771</v>
      </c>
      <c r="U32" s="6"/>
    </row>
    <row r="33" spans="1:21" x14ac:dyDescent="0.25">
      <c r="A33" s="20">
        <v>44</v>
      </c>
      <c r="B33" s="3">
        <v>520.34</v>
      </c>
      <c r="C33" s="3">
        <f t="shared" si="3"/>
        <v>240.15692307692308</v>
      </c>
      <c r="D33" s="3">
        <v>519.99</v>
      </c>
      <c r="E33" s="3">
        <f t="shared" si="4"/>
        <v>239.99538461538461</v>
      </c>
      <c r="F33" s="3">
        <v>576.5</v>
      </c>
      <c r="G33" s="3">
        <f t="shared" si="5"/>
        <v>266.07692307692309</v>
      </c>
      <c r="H33" s="3">
        <v>723.3</v>
      </c>
      <c r="I33" s="3">
        <f t="shared" si="6"/>
        <v>333.83076923076919</v>
      </c>
      <c r="J33" s="3">
        <f t="shared" si="0"/>
        <v>6244.08</v>
      </c>
      <c r="K33" s="3">
        <f t="shared" si="1"/>
        <v>6239.88</v>
      </c>
      <c r="L33" s="3">
        <f t="shared" si="2"/>
        <v>6918</v>
      </c>
      <c r="M33" s="3">
        <f t="shared" si="7"/>
        <v>8679.5999999999985</v>
      </c>
      <c r="N33" s="3">
        <f t="shared" si="8"/>
        <v>3122.04</v>
      </c>
      <c r="O33" s="3">
        <f>C33-P33</f>
        <v>174.71492307692307</v>
      </c>
      <c r="P33" s="3">
        <f t="shared" si="9"/>
        <v>65.441999999999993</v>
      </c>
      <c r="Q33" s="3">
        <f>(K33-N33)/26</f>
        <v>119.91692307692308</v>
      </c>
      <c r="R33" s="4">
        <f>(L33-N33)/26</f>
        <v>145.99846153846153</v>
      </c>
      <c r="S33" s="3">
        <f>SUM(M33-N33)/26</f>
        <v>213.75230769230762</v>
      </c>
      <c r="U33" s="6"/>
    </row>
    <row r="34" spans="1:21" x14ac:dyDescent="0.25">
      <c r="A34" s="20">
        <v>45</v>
      </c>
      <c r="B34" s="3">
        <v>537.85</v>
      </c>
      <c r="C34" s="3">
        <f t="shared" si="3"/>
        <v>248.23846153846156</v>
      </c>
      <c r="D34" s="3">
        <v>537.49</v>
      </c>
      <c r="E34" s="3">
        <f t="shared" si="4"/>
        <v>248.0723076923077</v>
      </c>
      <c r="F34" s="3">
        <v>595.9</v>
      </c>
      <c r="G34" s="3">
        <f t="shared" si="5"/>
        <v>275.03076923076918</v>
      </c>
      <c r="H34" s="3">
        <v>747.63</v>
      </c>
      <c r="I34" s="3">
        <f t="shared" si="6"/>
        <v>345.06</v>
      </c>
      <c r="J34" s="3">
        <f t="shared" si="0"/>
        <v>6454.2000000000007</v>
      </c>
      <c r="K34" s="3">
        <f t="shared" si="1"/>
        <v>6449.88</v>
      </c>
      <c r="L34" s="3">
        <f t="shared" si="2"/>
        <v>7150.7999999999993</v>
      </c>
      <c r="M34" s="3">
        <f t="shared" si="7"/>
        <v>8971.56</v>
      </c>
      <c r="N34" s="3">
        <f t="shared" si="8"/>
        <v>3227.1000000000004</v>
      </c>
      <c r="O34" s="3">
        <f>C34-P34</f>
        <v>182.79646153846159</v>
      </c>
      <c r="P34" s="3">
        <f t="shared" si="9"/>
        <v>65.441999999999993</v>
      </c>
      <c r="Q34" s="3">
        <f>(K34-N34)/26</f>
        <v>123.95307692307691</v>
      </c>
      <c r="R34" s="4">
        <f>(L34-N34)/26</f>
        <v>150.91153846153841</v>
      </c>
      <c r="S34" s="3">
        <f>SUM(M34-N34)/26</f>
        <v>220.94076923076921</v>
      </c>
      <c r="U34" s="6"/>
    </row>
    <row r="35" spans="1:21" x14ac:dyDescent="0.25">
      <c r="A35" s="20">
        <v>46</v>
      </c>
      <c r="B35" s="3">
        <v>558.71</v>
      </c>
      <c r="C35" s="3">
        <f t="shared" si="3"/>
        <v>257.86615384615385</v>
      </c>
      <c r="D35" s="3">
        <v>558.33000000000004</v>
      </c>
      <c r="E35" s="3">
        <f t="shared" si="4"/>
        <v>257.69076923076926</v>
      </c>
      <c r="F35" s="3">
        <v>619.01</v>
      </c>
      <c r="G35" s="3">
        <f t="shared" si="5"/>
        <v>285.6969230769231</v>
      </c>
      <c r="H35" s="3">
        <v>776.63</v>
      </c>
      <c r="I35" s="3">
        <f t="shared" si="6"/>
        <v>358.44461538461536</v>
      </c>
      <c r="J35" s="3">
        <f t="shared" si="0"/>
        <v>6704.52</v>
      </c>
      <c r="K35" s="3">
        <f t="shared" si="1"/>
        <v>6699.9600000000009</v>
      </c>
      <c r="L35" s="3">
        <f t="shared" si="2"/>
        <v>7428.12</v>
      </c>
      <c r="M35" s="3">
        <f t="shared" si="7"/>
        <v>9319.56</v>
      </c>
      <c r="N35" s="3">
        <f t="shared" si="8"/>
        <v>3352.26</v>
      </c>
      <c r="O35" s="3">
        <f>C35-P35</f>
        <v>192.42415384615384</v>
      </c>
      <c r="P35" s="3">
        <f t="shared" si="9"/>
        <v>65.441999999999993</v>
      </c>
      <c r="Q35" s="3">
        <f>(K35-N35)/26</f>
        <v>128.75769230769234</v>
      </c>
      <c r="R35" s="4">
        <f>(L35-N35)/26</f>
        <v>156.76384615384615</v>
      </c>
      <c r="S35" s="3">
        <f>SUM(M35-N35)/26</f>
        <v>229.51153846153844</v>
      </c>
      <c r="U35" s="6"/>
    </row>
    <row r="36" spans="1:21" x14ac:dyDescent="0.25">
      <c r="A36" s="20">
        <v>47</v>
      </c>
      <c r="B36" s="3">
        <v>582.16999999999996</v>
      </c>
      <c r="C36" s="3">
        <f t="shared" si="3"/>
        <v>268.6938461538461</v>
      </c>
      <c r="D36" s="3">
        <v>581.78</v>
      </c>
      <c r="E36" s="3">
        <f t="shared" si="4"/>
        <v>268.51384615384615</v>
      </c>
      <c r="F36" s="3">
        <v>645</v>
      </c>
      <c r="G36" s="3">
        <f t="shared" si="5"/>
        <v>297.69230769230768</v>
      </c>
      <c r="H36" s="3">
        <v>809.24</v>
      </c>
      <c r="I36" s="3">
        <f t="shared" si="6"/>
        <v>373.49538461538464</v>
      </c>
      <c r="J36" s="3">
        <f t="shared" si="0"/>
        <v>6986.0399999999991</v>
      </c>
      <c r="K36" s="3">
        <f t="shared" si="1"/>
        <v>6981.36</v>
      </c>
      <c r="L36" s="3">
        <f t="shared" si="2"/>
        <v>7740</v>
      </c>
      <c r="M36" s="3">
        <f t="shared" si="7"/>
        <v>9710.880000000001</v>
      </c>
      <c r="N36" s="3">
        <f t="shared" si="8"/>
        <v>3493.0199999999995</v>
      </c>
      <c r="O36" s="3">
        <f>C36-P36</f>
        <v>203.25184615384609</v>
      </c>
      <c r="P36" s="3">
        <f t="shared" si="9"/>
        <v>65.441999999999993</v>
      </c>
      <c r="Q36" s="3">
        <f>(K36-N36)/26</f>
        <v>134.16692307692307</v>
      </c>
      <c r="R36" s="4">
        <f>(L36-N36)/26</f>
        <v>163.34538461538463</v>
      </c>
      <c r="S36" s="3">
        <f>SUM(M36-N36)/26</f>
        <v>239.14846153846159</v>
      </c>
      <c r="U36" s="6"/>
    </row>
    <row r="37" spans="1:21" x14ac:dyDescent="0.25">
      <c r="A37" s="20">
        <v>48</v>
      </c>
      <c r="B37" s="3">
        <v>608.99</v>
      </c>
      <c r="C37" s="3">
        <f t="shared" si="3"/>
        <v>281.07230769230767</v>
      </c>
      <c r="D37" s="3">
        <v>608.58000000000004</v>
      </c>
      <c r="E37" s="3">
        <f t="shared" si="4"/>
        <v>280.88307692307694</v>
      </c>
      <c r="F37" s="3">
        <v>674.72</v>
      </c>
      <c r="G37" s="3">
        <f t="shared" si="5"/>
        <v>311.40923076923076</v>
      </c>
      <c r="H37" s="3">
        <v>846.52</v>
      </c>
      <c r="I37" s="3">
        <f t="shared" si="6"/>
        <v>390.70153846153846</v>
      </c>
      <c r="J37" s="3">
        <f t="shared" si="0"/>
        <v>7307.88</v>
      </c>
      <c r="K37" s="3">
        <f t="shared" si="1"/>
        <v>7302.9600000000009</v>
      </c>
      <c r="L37" s="3">
        <f t="shared" si="2"/>
        <v>8096.64</v>
      </c>
      <c r="M37" s="3">
        <f t="shared" si="7"/>
        <v>10158.24</v>
      </c>
      <c r="N37" s="3">
        <f t="shared" si="8"/>
        <v>3653.94</v>
      </c>
      <c r="O37" s="3">
        <f>C37-P37</f>
        <v>215.63030769230767</v>
      </c>
      <c r="P37" s="3">
        <f t="shared" si="9"/>
        <v>65.441999999999993</v>
      </c>
      <c r="Q37" s="3">
        <f>(K37-N37)/26</f>
        <v>140.3469230769231</v>
      </c>
      <c r="R37" s="4">
        <f>(L37-N37)/26</f>
        <v>170.87307692307695</v>
      </c>
      <c r="S37" s="3">
        <f>SUM(M37-N37)/26</f>
        <v>250.1653846153846</v>
      </c>
      <c r="U37" s="6"/>
    </row>
    <row r="38" spans="1:21" x14ac:dyDescent="0.25">
      <c r="A38" s="20">
        <v>49</v>
      </c>
      <c r="B38" s="3">
        <v>635.42999999999995</v>
      </c>
      <c r="C38" s="3">
        <f t="shared" si="3"/>
        <v>293.27538461538461</v>
      </c>
      <c r="D38" s="3">
        <v>635.01</v>
      </c>
      <c r="E38" s="3">
        <f t="shared" si="4"/>
        <v>293.08153846153846</v>
      </c>
      <c r="F38" s="3">
        <v>704.02</v>
      </c>
      <c r="G38" s="3">
        <f t="shared" si="5"/>
        <v>324.93230769230769</v>
      </c>
      <c r="H38" s="3">
        <v>883.28</v>
      </c>
      <c r="I38" s="3">
        <f t="shared" si="6"/>
        <v>407.66769230769233</v>
      </c>
      <c r="J38" s="3">
        <f t="shared" si="0"/>
        <v>7625.16</v>
      </c>
      <c r="K38" s="3">
        <f t="shared" si="1"/>
        <v>7620.12</v>
      </c>
      <c r="L38" s="3">
        <f t="shared" si="2"/>
        <v>8448.24</v>
      </c>
      <c r="M38" s="3">
        <f t="shared" si="7"/>
        <v>10599.36</v>
      </c>
      <c r="N38" s="3">
        <f t="shared" si="8"/>
        <v>3812.58</v>
      </c>
      <c r="O38" s="3">
        <f>C38-P38</f>
        <v>227.8333846153846</v>
      </c>
      <c r="P38" s="3">
        <f t="shared" si="9"/>
        <v>65.441999999999993</v>
      </c>
      <c r="Q38" s="3">
        <f>(K38-N38)/26</f>
        <v>146.44384615384615</v>
      </c>
      <c r="R38" s="4">
        <f>(L38-N38)/26</f>
        <v>178.29461538461538</v>
      </c>
      <c r="S38" s="3">
        <f>SUM(M38-N38)/26</f>
        <v>261.03000000000003</v>
      </c>
      <c r="U38" s="6"/>
    </row>
    <row r="39" spans="1:21" x14ac:dyDescent="0.25">
      <c r="A39" s="20">
        <v>50</v>
      </c>
      <c r="B39" s="3">
        <v>665.23</v>
      </c>
      <c r="C39" s="3">
        <f t="shared" si="3"/>
        <v>307.02923076923076</v>
      </c>
      <c r="D39" s="3">
        <v>664.78</v>
      </c>
      <c r="E39" s="3">
        <f t="shared" si="4"/>
        <v>306.82153846153847</v>
      </c>
      <c r="F39" s="3">
        <v>737.03</v>
      </c>
      <c r="G39" s="3">
        <f t="shared" si="5"/>
        <v>340.16769230769233</v>
      </c>
      <c r="H39" s="3">
        <v>924.7</v>
      </c>
      <c r="I39" s="3">
        <f t="shared" si="6"/>
        <v>426.78461538461545</v>
      </c>
      <c r="J39" s="3">
        <f t="shared" si="0"/>
        <v>7982.76</v>
      </c>
      <c r="K39" s="3">
        <f t="shared" si="1"/>
        <v>7977.36</v>
      </c>
      <c r="L39" s="3">
        <f t="shared" si="2"/>
        <v>8844.36</v>
      </c>
      <c r="M39" s="3">
        <f t="shared" si="7"/>
        <v>11096.400000000001</v>
      </c>
      <c r="N39" s="3">
        <f t="shared" si="8"/>
        <v>3991.38</v>
      </c>
      <c r="O39" s="3">
        <f>C39-P39</f>
        <v>241.58723076923076</v>
      </c>
      <c r="P39" s="3">
        <f t="shared" si="9"/>
        <v>65.441999999999993</v>
      </c>
      <c r="Q39" s="3">
        <f>(K39-N39)/26</f>
        <v>153.30692307692306</v>
      </c>
      <c r="R39" s="4">
        <f>(L39-N39)/26</f>
        <v>186.65307692307695</v>
      </c>
      <c r="S39" s="3">
        <f>SUM(M39-N39)/26</f>
        <v>273.27000000000004</v>
      </c>
      <c r="U39" s="6"/>
    </row>
    <row r="40" spans="1:21" x14ac:dyDescent="0.25">
      <c r="A40" s="20">
        <v>51</v>
      </c>
      <c r="B40" s="3">
        <v>694.66</v>
      </c>
      <c r="C40" s="3">
        <f t="shared" si="3"/>
        <v>320.6123076923077</v>
      </c>
      <c r="D40" s="3">
        <v>694.19</v>
      </c>
      <c r="E40" s="3">
        <f t="shared" si="4"/>
        <v>320.39538461538461</v>
      </c>
      <c r="F40" s="3">
        <v>769.63</v>
      </c>
      <c r="G40" s="3">
        <f t="shared" si="5"/>
        <v>355.21384615384613</v>
      </c>
      <c r="H40" s="3">
        <v>965.6</v>
      </c>
      <c r="I40" s="3">
        <f t="shared" si="6"/>
        <v>445.6615384615385</v>
      </c>
      <c r="J40" s="3">
        <f t="shared" si="0"/>
        <v>8335.92</v>
      </c>
      <c r="K40" s="3">
        <f t="shared" si="1"/>
        <v>8330.2800000000007</v>
      </c>
      <c r="L40" s="3">
        <f t="shared" si="2"/>
        <v>9235.56</v>
      </c>
      <c r="M40" s="3">
        <f t="shared" si="7"/>
        <v>11587.2</v>
      </c>
      <c r="N40" s="3">
        <f t="shared" si="8"/>
        <v>4167.96</v>
      </c>
      <c r="O40" s="3">
        <f>C40-P40</f>
        <v>255.17030769230769</v>
      </c>
      <c r="P40" s="3">
        <f t="shared" si="9"/>
        <v>65.441999999999993</v>
      </c>
      <c r="Q40" s="3">
        <f>(K40-N40)/26</f>
        <v>160.0892307692308</v>
      </c>
      <c r="R40" s="4">
        <f>(L40-N40)/26</f>
        <v>194.90769230769229</v>
      </c>
      <c r="S40" s="3">
        <f>SUM(M40-N40)/26</f>
        <v>285.35538461538465</v>
      </c>
      <c r="U40" s="6"/>
    </row>
    <row r="41" spans="1:21" x14ac:dyDescent="0.25">
      <c r="A41" s="20">
        <v>52</v>
      </c>
      <c r="B41" s="3">
        <v>727.06</v>
      </c>
      <c r="C41" s="3">
        <f t="shared" si="3"/>
        <v>335.56615384615384</v>
      </c>
      <c r="D41" s="3">
        <v>726.57</v>
      </c>
      <c r="E41" s="3">
        <f t="shared" si="4"/>
        <v>335.34000000000003</v>
      </c>
      <c r="F41" s="3">
        <v>805.53</v>
      </c>
      <c r="G41" s="3">
        <f t="shared" si="5"/>
        <v>371.78307692307692</v>
      </c>
      <c r="H41" s="3">
        <v>1010.65</v>
      </c>
      <c r="I41" s="3">
        <f t="shared" si="6"/>
        <v>466.45384615384614</v>
      </c>
      <c r="J41" s="3">
        <f t="shared" si="0"/>
        <v>8724.7199999999993</v>
      </c>
      <c r="K41" s="3">
        <f t="shared" si="1"/>
        <v>8718.84</v>
      </c>
      <c r="L41" s="3">
        <f t="shared" si="2"/>
        <v>9666.36</v>
      </c>
      <c r="M41" s="3">
        <f t="shared" si="7"/>
        <v>12127.8</v>
      </c>
      <c r="N41" s="3">
        <f t="shared" si="8"/>
        <v>4362.3599999999997</v>
      </c>
      <c r="O41" s="3">
        <f>C41-P41</f>
        <v>270.12415384615383</v>
      </c>
      <c r="P41" s="3">
        <f t="shared" si="9"/>
        <v>65.441999999999993</v>
      </c>
      <c r="Q41" s="3">
        <f>(K41-N41)/26</f>
        <v>167.55692307692308</v>
      </c>
      <c r="R41" s="4">
        <f>(L41-N41)/26</f>
        <v>204.00000000000003</v>
      </c>
      <c r="S41" s="3">
        <f>SUM(M41-N41)/26</f>
        <v>298.67076923076922</v>
      </c>
      <c r="U41" s="6"/>
    </row>
    <row r="42" spans="1:21" x14ac:dyDescent="0.25">
      <c r="A42" s="20">
        <v>53</v>
      </c>
      <c r="B42" s="3">
        <v>759.84</v>
      </c>
      <c r="C42" s="3">
        <f t="shared" si="3"/>
        <v>350.69538461538463</v>
      </c>
      <c r="D42" s="3">
        <v>759.33</v>
      </c>
      <c r="E42" s="3">
        <f t="shared" si="4"/>
        <v>350.46000000000004</v>
      </c>
      <c r="F42" s="3">
        <v>841.85</v>
      </c>
      <c r="G42" s="3">
        <f t="shared" si="5"/>
        <v>388.54615384615386</v>
      </c>
      <c r="H42" s="3">
        <v>1056.21</v>
      </c>
      <c r="I42" s="3">
        <f t="shared" si="6"/>
        <v>487.48153846153849</v>
      </c>
      <c r="J42" s="3">
        <f t="shared" si="0"/>
        <v>9118.08</v>
      </c>
      <c r="K42" s="3">
        <f t="shared" si="1"/>
        <v>9111.9600000000009</v>
      </c>
      <c r="L42" s="3">
        <f t="shared" si="2"/>
        <v>10102.200000000001</v>
      </c>
      <c r="M42" s="3">
        <f t="shared" si="7"/>
        <v>12674.52</v>
      </c>
      <c r="N42" s="3">
        <f t="shared" si="8"/>
        <v>4559.04</v>
      </c>
      <c r="O42" s="3">
        <f>C42-P42</f>
        <v>285.25338461538462</v>
      </c>
      <c r="P42" s="3">
        <f t="shared" si="9"/>
        <v>65.441999999999993</v>
      </c>
      <c r="Q42" s="3">
        <f>(K42-N42)/26</f>
        <v>175.11230769230772</v>
      </c>
      <c r="R42" s="4">
        <f>(L42-N42)/26</f>
        <v>213.19846153846157</v>
      </c>
      <c r="S42" s="3">
        <f>SUM(M42-N42)/26</f>
        <v>312.13384615384615</v>
      </c>
      <c r="U42" s="6"/>
    </row>
    <row r="43" spans="1:21" x14ac:dyDescent="0.25">
      <c r="A43" s="20">
        <v>54</v>
      </c>
      <c r="B43" s="3">
        <v>795.22</v>
      </c>
      <c r="C43" s="3">
        <f t="shared" si="3"/>
        <v>367.02461538461534</v>
      </c>
      <c r="D43" s="3">
        <v>794.69</v>
      </c>
      <c r="E43" s="3">
        <f t="shared" si="4"/>
        <v>366.78000000000003</v>
      </c>
      <c r="F43" s="3">
        <v>881.05</v>
      </c>
      <c r="G43" s="3">
        <f t="shared" si="5"/>
        <v>406.63846153846146</v>
      </c>
      <c r="H43" s="3">
        <v>1105.4000000000001</v>
      </c>
      <c r="I43" s="3">
        <f t="shared" si="6"/>
        <v>510.18461538461543</v>
      </c>
      <c r="J43" s="3">
        <f t="shared" si="0"/>
        <v>9542.64</v>
      </c>
      <c r="K43" s="3">
        <f t="shared" si="1"/>
        <v>9536.2800000000007</v>
      </c>
      <c r="L43" s="3">
        <f t="shared" si="2"/>
        <v>10572.599999999999</v>
      </c>
      <c r="M43" s="3">
        <f t="shared" si="7"/>
        <v>13264.800000000001</v>
      </c>
      <c r="N43" s="3">
        <f t="shared" si="8"/>
        <v>4771.32</v>
      </c>
      <c r="O43" s="3">
        <f>C43-P43</f>
        <v>301.58261538461534</v>
      </c>
      <c r="P43" s="3">
        <f t="shared" si="9"/>
        <v>65.441999999999993</v>
      </c>
      <c r="Q43" s="3">
        <f>(K43-N43)/26</f>
        <v>183.26769230769236</v>
      </c>
      <c r="R43" s="4">
        <f>(L43-N43)/26</f>
        <v>223.12615384615381</v>
      </c>
      <c r="S43" s="3">
        <f>SUM(M43-N43)/26</f>
        <v>326.67230769230775</v>
      </c>
      <c r="U43" s="6"/>
    </row>
    <row r="44" spans="1:21" x14ac:dyDescent="0.25">
      <c r="A44" s="20">
        <v>55</v>
      </c>
      <c r="B44" s="3">
        <v>830.61</v>
      </c>
      <c r="C44" s="3">
        <f t="shared" si="3"/>
        <v>383.35846153846154</v>
      </c>
      <c r="D44" s="3">
        <v>830.05</v>
      </c>
      <c r="E44" s="3">
        <f t="shared" si="4"/>
        <v>383.09999999999997</v>
      </c>
      <c r="F44" s="3">
        <v>920.25</v>
      </c>
      <c r="G44" s="3">
        <f t="shared" si="5"/>
        <v>424.73076923076923</v>
      </c>
      <c r="H44" s="3">
        <v>1154.58</v>
      </c>
      <c r="I44" s="3">
        <f t="shared" si="6"/>
        <v>532.88307692307694</v>
      </c>
      <c r="J44" s="3">
        <f t="shared" si="0"/>
        <v>9967.32</v>
      </c>
      <c r="K44" s="3">
        <f t="shared" si="1"/>
        <v>9960.5999999999985</v>
      </c>
      <c r="L44" s="3">
        <f t="shared" si="2"/>
        <v>11043</v>
      </c>
      <c r="M44" s="3">
        <f t="shared" si="7"/>
        <v>13854.96</v>
      </c>
      <c r="N44" s="3">
        <f t="shared" si="8"/>
        <v>4983.66</v>
      </c>
      <c r="O44" s="3">
        <f>C44-P44</f>
        <v>317.91646153846153</v>
      </c>
      <c r="P44" s="3">
        <f t="shared" si="9"/>
        <v>65.441999999999993</v>
      </c>
      <c r="Q44" s="3">
        <f>(K44-N44)/26</f>
        <v>191.42076923076917</v>
      </c>
      <c r="R44" s="4">
        <f>(L44-N44)/26</f>
        <v>233.05153846153846</v>
      </c>
      <c r="S44" s="3">
        <f>SUM(M44-N44)/26</f>
        <v>341.20384615384614</v>
      </c>
      <c r="U44" s="6"/>
    </row>
    <row r="45" spans="1:21" x14ac:dyDescent="0.25">
      <c r="A45" s="20">
        <v>56</v>
      </c>
      <c r="B45" s="3">
        <v>868.97</v>
      </c>
      <c r="C45" s="3">
        <f t="shared" si="3"/>
        <v>401.06307692307689</v>
      </c>
      <c r="D45" s="3">
        <v>868.39</v>
      </c>
      <c r="E45" s="3">
        <f t="shared" si="4"/>
        <v>400.79538461538465</v>
      </c>
      <c r="F45" s="3">
        <v>962.76</v>
      </c>
      <c r="G45" s="3">
        <f t="shared" si="5"/>
        <v>444.35076923076917</v>
      </c>
      <c r="H45" s="3">
        <v>1207.9100000000001</v>
      </c>
      <c r="I45" s="3">
        <f t="shared" si="6"/>
        <v>557.49692307692317</v>
      </c>
      <c r="J45" s="3">
        <f t="shared" si="0"/>
        <v>10427.64</v>
      </c>
      <c r="K45" s="3">
        <f t="shared" si="1"/>
        <v>10420.68</v>
      </c>
      <c r="L45" s="3">
        <f t="shared" si="2"/>
        <v>11553.119999999999</v>
      </c>
      <c r="M45" s="3">
        <f t="shared" si="7"/>
        <v>14494.920000000002</v>
      </c>
      <c r="N45" s="3">
        <f t="shared" si="8"/>
        <v>5213.82</v>
      </c>
      <c r="O45" s="3">
        <f>C45-P45</f>
        <v>335.62107692307688</v>
      </c>
      <c r="P45" s="3">
        <f t="shared" si="9"/>
        <v>65.441999999999993</v>
      </c>
      <c r="Q45" s="3">
        <f>(K45-N45)/26</f>
        <v>200.26384615384617</v>
      </c>
      <c r="R45" s="4">
        <f>(L45-N45)/26</f>
        <v>243.81923076923073</v>
      </c>
      <c r="S45" s="3">
        <f>SUM(M45-N45)/26</f>
        <v>356.96538461538472</v>
      </c>
      <c r="U45" s="6"/>
    </row>
    <row r="46" spans="1:21" x14ac:dyDescent="0.25">
      <c r="A46" s="20">
        <v>57</v>
      </c>
      <c r="B46" s="3">
        <v>907.71</v>
      </c>
      <c r="C46" s="3">
        <f t="shared" si="3"/>
        <v>418.94307692307694</v>
      </c>
      <c r="D46" s="3">
        <v>907.1</v>
      </c>
      <c r="E46" s="3">
        <f t="shared" si="4"/>
        <v>418.6615384615385</v>
      </c>
      <c r="F46" s="3">
        <v>1005.68</v>
      </c>
      <c r="G46" s="3">
        <f t="shared" si="5"/>
        <v>464.15999999999997</v>
      </c>
      <c r="H46" s="3">
        <v>1261.76</v>
      </c>
      <c r="I46" s="3">
        <f t="shared" si="6"/>
        <v>582.35076923076917</v>
      </c>
      <c r="J46" s="3">
        <f t="shared" si="0"/>
        <v>10892.52</v>
      </c>
      <c r="K46" s="3">
        <f t="shared" si="1"/>
        <v>10885.2</v>
      </c>
      <c r="L46" s="3">
        <f t="shared" si="2"/>
        <v>12068.16</v>
      </c>
      <c r="M46" s="3">
        <f t="shared" si="7"/>
        <v>15141.119999999999</v>
      </c>
      <c r="N46" s="3">
        <f t="shared" si="8"/>
        <v>5446.26</v>
      </c>
      <c r="O46" s="3">
        <f>C46-P46</f>
        <v>353.50107692307694</v>
      </c>
      <c r="P46" s="3">
        <f t="shared" si="9"/>
        <v>65.441999999999993</v>
      </c>
      <c r="Q46" s="3">
        <f>(K46-N46)/26</f>
        <v>209.19000000000003</v>
      </c>
      <c r="R46" s="4">
        <f>(L46-N46)/26</f>
        <v>254.68846153846152</v>
      </c>
      <c r="S46" s="3">
        <f>SUM(M46-N46)/26</f>
        <v>372.87923076923073</v>
      </c>
      <c r="U46" s="6"/>
    </row>
    <row r="47" spans="1:21" x14ac:dyDescent="0.25">
      <c r="A47" s="20">
        <v>58</v>
      </c>
      <c r="B47" s="3">
        <v>949.05</v>
      </c>
      <c r="C47" s="3">
        <f t="shared" si="3"/>
        <v>438.02307692307687</v>
      </c>
      <c r="D47" s="3">
        <v>948.42</v>
      </c>
      <c r="E47" s="3">
        <f t="shared" si="4"/>
        <v>437.73230769230764</v>
      </c>
      <c r="F47" s="3">
        <v>1051.48</v>
      </c>
      <c r="G47" s="3">
        <f t="shared" si="5"/>
        <v>485.29846153846154</v>
      </c>
      <c r="H47" s="3">
        <v>1319.23</v>
      </c>
      <c r="I47" s="3">
        <f t="shared" si="6"/>
        <v>608.87538461538463</v>
      </c>
      <c r="J47" s="3">
        <f t="shared" si="0"/>
        <v>11388.599999999999</v>
      </c>
      <c r="K47" s="3">
        <f t="shared" si="1"/>
        <v>11381.039999999999</v>
      </c>
      <c r="L47" s="3">
        <f t="shared" si="2"/>
        <v>12617.76</v>
      </c>
      <c r="M47" s="3">
        <f t="shared" si="7"/>
        <v>15830.76</v>
      </c>
      <c r="N47" s="3">
        <f t="shared" si="8"/>
        <v>5694.2999999999993</v>
      </c>
      <c r="O47" s="3">
        <f>C47-P47</f>
        <v>372.58107692307686</v>
      </c>
      <c r="P47" s="3">
        <f t="shared" si="9"/>
        <v>65.441999999999993</v>
      </c>
      <c r="Q47" s="3">
        <f>(K47-N47)/26</f>
        <v>218.72076923076924</v>
      </c>
      <c r="R47" s="4">
        <f>(L47-N47)/26</f>
        <v>266.28692307692313</v>
      </c>
      <c r="S47" s="3">
        <f>SUM(M47-N47)/26</f>
        <v>389.86384615384617</v>
      </c>
      <c r="U47" s="6"/>
    </row>
    <row r="48" spans="1:21" x14ac:dyDescent="0.25">
      <c r="A48" s="20">
        <v>59</v>
      </c>
      <c r="B48" s="3">
        <v>969.54</v>
      </c>
      <c r="C48" s="3">
        <f t="shared" si="3"/>
        <v>447.47999999999996</v>
      </c>
      <c r="D48" s="3">
        <v>968.89</v>
      </c>
      <c r="E48" s="3">
        <f t="shared" si="4"/>
        <v>447.18</v>
      </c>
      <c r="F48" s="3">
        <v>1074.18</v>
      </c>
      <c r="G48" s="3">
        <f t="shared" si="5"/>
        <v>495.77538461538461</v>
      </c>
      <c r="H48" s="3">
        <v>1347.7</v>
      </c>
      <c r="I48" s="3">
        <f t="shared" si="6"/>
        <v>622.01538461538462</v>
      </c>
      <c r="J48" s="3">
        <f t="shared" si="0"/>
        <v>11634.48</v>
      </c>
      <c r="K48" s="3">
        <f t="shared" si="1"/>
        <v>11626.68</v>
      </c>
      <c r="L48" s="3">
        <f t="shared" si="2"/>
        <v>12890.16</v>
      </c>
      <c r="M48" s="3">
        <f t="shared" si="7"/>
        <v>16172.400000000001</v>
      </c>
      <c r="N48" s="3">
        <f t="shared" si="8"/>
        <v>5817.24</v>
      </c>
      <c r="O48" s="3">
        <f>C48-P48</f>
        <v>382.03799999999995</v>
      </c>
      <c r="P48" s="3">
        <f t="shared" si="9"/>
        <v>65.441999999999993</v>
      </c>
      <c r="Q48" s="3">
        <f>(K48-N48)/26</f>
        <v>223.44000000000003</v>
      </c>
      <c r="R48" s="4">
        <f>(L48-N48)/26</f>
        <v>272.0353846153846</v>
      </c>
      <c r="S48" s="3">
        <f>SUM(M48-N48)/26</f>
        <v>398.27538461538467</v>
      </c>
      <c r="U48" s="6"/>
    </row>
    <row r="49" spans="1:21" x14ac:dyDescent="0.25">
      <c r="A49" s="20">
        <v>60</v>
      </c>
      <c r="B49" s="3">
        <v>1010.88</v>
      </c>
      <c r="C49" s="3">
        <f t="shared" si="3"/>
        <v>466.56</v>
      </c>
      <c r="D49" s="3">
        <v>1010.21</v>
      </c>
      <c r="E49" s="3">
        <f t="shared" si="4"/>
        <v>466.25076923076927</v>
      </c>
      <c r="F49" s="3">
        <v>1119.99</v>
      </c>
      <c r="G49" s="3">
        <f t="shared" si="5"/>
        <v>516.91846153846154</v>
      </c>
      <c r="H49" s="3">
        <v>1405.17</v>
      </c>
      <c r="I49" s="3">
        <f t="shared" si="6"/>
        <v>648.54000000000008</v>
      </c>
      <c r="J49" s="3">
        <f t="shared" si="0"/>
        <v>12130.56</v>
      </c>
      <c r="K49" s="3">
        <f t="shared" si="1"/>
        <v>12122.52</v>
      </c>
      <c r="L49" s="3">
        <f t="shared" si="2"/>
        <v>13439.880000000001</v>
      </c>
      <c r="M49" s="3">
        <f t="shared" si="7"/>
        <v>16862.04</v>
      </c>
      <c r="N49" s="3">
        <f t="shared" si="8"/>
        <v>6065.28</v>
      </c>
      <c r="O49" s="3">
        <f>C49-P49</f>
        <v>401.11799999999999</v>
      </c>
      <c r="P49" s="3">
        <f t="shared" si="9"/>
        <v>65.441999999999993</v>
      </c>
      <c r="Q49" s="3">
        <f>(K49-N49)/26</f>
        <v>232.97076923076926</v>
      </c>
      <c r="R49" s="4">
        <f>(L49-N49)/26</f>
        <v>283.63846153846157</v>
      </c>
      <c r="S49" s="3">
        <f>SUM(M49-N49)/26</f>
        <v>415.2600000000001</v>
      </c>
      <c r="U49" s="6"/>
    </row>
    <row r="50" spans="1:21" x14ac:dyDescent="0.25">
      <c r="A50" s="20">
        <v>61</v>
      </c>
      <c r="B50" s="3">
        <v>1046.6400000000001</v>
      </c>
      <c r="C50" s="3">
        <f t="shared" si="3"/>
        <v>483.06461538461542</v>
      </c>
      <c r="D50" s="3">
        <v>1045.94</v>
      </c>
      <c r="E50" s="3">
        <f t="shared" si="4"/>
        <v>482.74153846153848</v>
      </c>
      <c r="F50" s="3">
        <v>1159.5999999999999</v>
      </c>
      <c r="G50" s="3">
        <f t="shared" si="5"/>
        <v>535.19999999999993</v>
      </c>
      <c r="H50" s="3">
        <v>1454.88</v>
      </c>
      <c r="I50" s="3">
        <f t="shared" si="6"/>
        <v>671.48307692307696</v>
      </c>
      <c r="J50" s="3">
        <f t="shared" si="0"/>
        <v>12559.68</v>
      </c>
      <c r="K50" s="3">
        <f t="shared" si="1"/>
        <v>12551.28</v>
      </c>
      <c r="L50" s="3">
        <f t="shared" si="2"/>
        <v>13915.199999999999</v>
      </c>
      <c r="M50" s="3">
        <f t="shared" si="7"/>
        <v>17458.560000000001</v>
      </c>
      <c r="N50" s="3">
        <f t="shared" si="8"/>
        <v>6279.84</v>
      </c>
      <c r="O50" s="3">
        <f>C50-P50</f>
        <v>417.62261538461541</v>
      </c>
      <c r="P50" s="3">
        <f t="shared" si="9"/>
        <v>65.441999999999993</v>
      </c>
      <c r="Q50" s="3">
        <f>(K50-N50)/26</f>
        <v>241.2092307692308</v>
      </c>
      <c r="R50" s="4">
        <f>(L50-N50)/26</f>
        <v>293.66769230769228</v>
      </c>
      <c r="S50" s="3">
        <f>SUM(M50-N50)/26</f>
        <v>429.95076923076925</v>
      </c>
      <c r="U50" s="6"/>
    </row>
    <row r="51" spans="1:21" x14ac:dyDescent="0.25">
      <c r="A51" s="20">
        <v>62</v>
      </c>
      <c r="B51" s="3">
        <v>1070.1099999999999</v>
      </c>
      <c r="C51" s="3">
        <f t="shared" si="3"/>
        <v>493.89692307692309</v>
      </c>
      <c r="D51" s="3">
        <v>1069.3900000000001</v>
      </c>
      <c r="E51" s="3">
        <f t="shared" si="4"/>
        <v>493.56461538461542</v>
      </c>
      <c r="F51" s="3">
        <v>1185.5999999999999</v>
      </c>
      <c r="G51" s="3">
        <f t="shared" si="5"/>
        <v>547.19999999999993</v>
      </c>
      <c r="H51" s="3">
        <v>1487.5</v>
      </c>
      <c r="I51" s="3">
        <f t="shared" si="6"/>
        <v>686.53846153846155</v>
      </c>
      <c r="J51" s="3">
        <f t="shared" si="0"/>
        <v>12841.32</v>
      </c>
      <c r="K51" s="3">
        <f t="shared" si="1"/>
        <v>12832.68</v>
      </c>
      <c r="L51" s="3">
        <f t="shared" si="2"/>
        <v>14227.199999999999</v>
      </c>
      <c r="M51" s="3">
        <f t="shared" si="7"/>
        <v>17850</v>
      </c>
      <c r="N51" s="3">
        <f t="shared" si="8"/>
        <v>6420.66</v>
      </c>
      <c r="O51" s="3">
        <f>C51-P51</f>
        <v>428.45492307692308</v>
      </c>
      <c r="P51" s="3">
        <f t="shared" si="9"/>
        <v>65.441999999999993</v>
      </c>
      <c r="Q51" s="3">
        <f>(K51-N51)/26</f>
        <v>246.61615384615385</v>
      </c>
      <c r="R51" s="4">
        <f>(L51-N51)/26</f>
        <v>300.25153846153842</v>
      </c>
      <c r="S51" s="3">
        <f>SUM(M51-N51)/26</f>
        <v>439.59000000000003</v>
      </c>
      <c r="U51" s="6"/>
    </row>
    <row r="52" spans="1:21" x14ac:dyDescent="0.25">
      <c r="A52" s="20">
        <v>63</v>
      </c>
      <c r="B52" s="3">
        <v>1099.53</v>
      </c>
      <c r="C52" s="3">
        <f t="shared" si="3"/>
        <v>507.47538461538466</v>
      </c>
      <c r="D52" s="3">
        <v>1098.79</v>
      </c>
      <c r="E52" s="3">
        <f t="shared" si="4"/>
        <v>507.13384615384615</v>
      </c>
      <c r="F52" s="3">
        <v>1218.2</v>
      </c>
      <c r="G52" s="3">
        <f t="shared" si="5"/>
        <v>562.2461538461539</v>
      </c>
      <c r="H52" s="3">
        <v>1528.4</v>
      </c>
      <c r="I52" s="3">
        <f t="shared" si="6"/>
        <v>705.41538461538471</v>
      </c>
      <c r="J52" s="3">
        <f t="shared" si="0"/>
        <v>13194.36</v>
      </c>
      <c r="K52" s="3">
        <f t="shared" si="1"/>
        <v>13185.48</v>
      </c>
      <c r="L52" s="3">
        <f t="shared" si="2"/>
        <v>14618.400000000001</v>
      </c>
      <c r="M52" s="3">
        <f t="shared" si="7"/>
        <v>18340.800000000003</v>
      </c>
      <c r="N52" s="3">
        <f t="shared" si="8"/>
        <v>6597.18</v>
      </c>
      <c r="O52" s="3">
        <f>C52-P52</f>
        <v>442.03338461538465</v>
      </c>
      <c r="P52" s="3">
        <f t="shared" si="9"/>
        <v>65.441999999999993</v>
      </c>
      <c r="Q52" s="3">
        <f>(K52-N52)/26</f>
        <v>253.39615384615382</v>
      </c>
      <c r="R52" s="4">
        <f>(L52-N52)/26</f>
        <v>308.50846153846157</v>
      </c>
      <c r="S52" s="3">
        <f>SUM(M52-N52)/26</f>
        <v>451.67769230769238</v>
      </c>
      <c r="U52" s="6"/>
    </row>
    <row r="53" spans="1:21" ht="13.8" thickBot="1" x14ac:dyDescent="0.3">
      <c r="A53" s="22" t="s">
        <v>9</v>
      </c>
      <c r="B53" s="23">
        <v>1117.4100000000001</v>
      </c>
      <c r="C53" s="23">
        <f t="shared" si="3"/>
        <v>515.72769230769234</v>
      </c>
      <c r="D53" s="23">
        <v>1116.6600000000001</v>
      </c>
      <c r="E53" s="23">
        <f t="shared" si="4"/>
        <v>515.38153846153853</v>
      </c>
      <c r="F53" s="23">
        <v>1238.01</v>
      </c>
      <c r="G53" s="23">
        <f t="shared" si="5"/>
        <v>571.38923076923072</v>
      </c>
      <c r="H53" s="23">
        <v>1553.25</v>
      </c>
      <c r="I53" s="23">
        <f t="shared" si="6"/>
        <v>716.88461538461536</v>
      </c>
      <c r="J53" s="23">
        <f t="shared" si="0"/>
        <v>13408.920000000002</v>
      </c>
      <c r="K53" s="23">
        <f t="shared" si="1"/>
        <v>13399.920000000002</v>
      </c>
      <c r="L53" s="23">
        <f t="shared" si="2"/>
        <v>14856.119999999999</v>
      </c>
      <c r="M53" s="23">
        <f t="shared" si="7"/>
        <v>18639</v>
      </c>
      <c r="N53" s="23">
        <f t="shared" si="8"/>
        <v>6704.4600000000009</v>
      </c>
      <c r="O53" s="3">
        <f>C53-P53</f>
        <v>450.28569230769233</v>
      </c>
      <c r="P53" s="3">
        <f t="shared" si="9"/>
        <v>65.441999999999993</v>
      </c>
      <c r="Q53" s="23">
        <f>(K53-N53)/26</f>
        <v>257.51769230769236</v>
      </c>
      <c r="R53" s="24">
        <f>(L53-N53)/26</f>
        <v>313.52538461538455</v>
      </c>
      <c r="S53" s="23">
        <f>SUM(M53-N53)/26</f>
        <v>459.02076923076919</v>
      </c>
      <c r="T53" s="1"/>
      <c r="U53" s="2"/>
    </row>
  </sheetData>
  <mergeCells count="5">
    <mergeCell ref="T21:T23"/>
    <mergeCell ref="P6:R6"/>
    <mergeCell ref="T28:U30"/>
    <mergeCell ref="O1:U1"/>
    <mergeCell ref="O3:Q3"/>
  </mergeCells>
  <pageMargins left="0.78749999999999998" right="0.78749999999999998" top="1.0819444444444399" bottom="0.88749999999999996" header="0.78749999999999998" footer="0.51180555555555496"/>
  <pageSetup scale="84" orientation="portrait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EBC19-C3C4-4D4A-8F99-9D24AC0BED4B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1426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 Barth</dc:creator>
  <dc:description/>
  <cp:lastModifiedBy>Dai Barth</cp:lastModifiedBy>
  <cp:revision>28</cp:revision>
  <cp:lastPrinted>2023-11-29T16:05:09Z</cp:lastPrinted>
  <dcterms:created xsi:type="dcterms:W3CDTF">2019-11-19T10:11:30Z</dcterms:created>
  <dcterms:modified xsi:type="dcterms:W3CDTF">2024-01-26T15:16:48Z</dcterms:modified>
  <dc:language>en-US</dc:language>
</cp:coreProperties>
</file>